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19D8B561-9AA1-47F9-A253-6E6757430CA6}" xr6:coauthVersionLast="47" xr6:coauthVersionMax="47" xr10:uidLastSave="{00000000-0000-0000-0000-000000000000}"/>
  <bookViews>
    <workbookView xWindow="5145" yWindow="383" windowWidth="19365" windowHeight="21217" xr2:uid="{3796F05C-4B1A-48D2-A37C-C97345676711}"/>
  </bookViews>
  <sheets>
    <sheet name="Sheet1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Sheet1!$A$1:$F$261</definedName>
    <definedName name="CLS_SystemSeed" hidden="1">622608014</definedName>
    <definedName name="CLS_Version">"1.1.2"</definedName>
    <definedName name="conc">Sheet1!$D$2:$D$261</definedName>
    <definedName name="error">Sheet1!$F$2:$F$261</definedName>
    <definedName name="gender">Sheet1!$B$2:$B$261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  <definedName name="measured">Sheet1!$E$2:$E$261</definedName>
    <definedName name="semester">Sheet1!$C$2:$C$261</definedName>
    <definedName name="StudentID">Sheet1!$A$2:$A$261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1" l="1"/>
  <c r="O38" i="1"/>
  <c r="P37" i="1"/>
  <c r="O37" i="1"/>
  <c r="P36" i="1"/>
  <c r="O36" i="1"/>
  <c r="P35" i="1"/>
  <c r="O35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N38" i="1"/>
  <c r="M38" i="1"/>
  <c r="N37" i="1"/>
  <c r="M37" i="1"/>
  <c r="N36" i="1"/>
  <c r="M36" i="1"/>
  <c r="M35" i="1"/>
  <c r="N35" i="1"/>
  <c r="R35" i="1" a="1"/>
  <c r="R35" i="1"/>
  <c r="Q35" i="1" a="1"/>
  <c r="Q35" i="1"/>
  <c r="M28" i="1" a="1"/>
  <c r="M28" i="1"/>
  <c r="N28" i="1" a="1"/>
  <c r="N28" i="1"/>
  <c r="M25" i="1"/>
  <c r="M24" i="1"/>
  <c r="N24" i="1" a="1"/>
  <c r="N24" i="1"/>
  <c r="J3" i="1" a="1"/>
  <c r="J3" i="1"/>
  <c r="K23" i="1"/>
  <c r="K24" i="1"/>
  <c r="O4" i="1" a="1"/>
  <c r="O4" i="1" s="1"/>
  <c r="O5" i="1" a="1"/>
  <c r="O5" i="1" s="1"/>
  <c r="O6" i="1" a="1"/>
  <c r="O6" i="1" s="1"/>
  <c r="O7" i="1" a="1"/>
  <c r="O7" i="1" s="1"/>
  <c r="O8" i="1" a="1"/>
  <c r="O8" i="1" s="1"/>
  <c r="O9" i="1" a="1"/>
  <c r="O9" i="1" s="1"/>
  <c r="O10" i="1" a="1"/>
  <c r="O10" i="1" s="1"/>
  <c r="O11" i="1" a="1"/>
  <c r="O11" i="1" s="1"/>
  <c r="O12" i="1" a="1"/>
  <c r="O12" i="1" s="1"/>
  <c r="O13" i="1" a="1"/>
  <c r="O13" i="1" s="1"/>
  <c r="O14" i="1" a="1"/>
  <c r="O14" i="1" s="1"/>
  <c r="O15" i="1" a="1"/>
  <c r="O15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3" i="1" a="1"/>
  <c r="O3" i="1" s="1"/>
  <c r="N4" i="1" a="1"/>
  <c r="N4" i="1"/>
  <c r="N5" i="1" a="1"/>
  <c r="N5" i="1"/>
  <c r="N6" i="1" a="1"/>
  <c r="N6" i="1"/>
  <c r="N7" i="1" a="1"/>
  <c r="N7" i="1"/>
  <c r="N8" i="1" a="1"/>
  <c r="N8" i="1"/>
  <c r="N9" i="1" a="1"/>
  <c r="N9" i="1"/>
  <c r="N10" i="1" a="1"/>
  <c r="N10" i="1"/>
  <c r="N11" i="1" a="1"/>
  <c r="N11" i="1"/>
  <c r="N12" i="1" a="1"/>
  <c r="N12" i="1"/>
  <c r="N13" i="1" a="1"/>
  <c r="N13" i="1"/>
  <c r="N14" i="1" a="1"/>
  <c r="N14" i="1"/>
  <c r="N15" i="1" a="1"/>
  <c r="N15" i="1"/>
  <c r="N16" i="1" a="1"/>
  <c r="N16" i="1"/>
  <c r="N17" i="1" a="1"/>
  <c r="N17" i="1"/>
  <c r="N18" i="1" a="1"/>
  <c r="N18" i="1"/>
  <c r="N19" i="1" a="1"/>
  <c r="N19" i="1"/>
  <c r="N20" i="1" a="1"/>
  <c r="N20" i="1"/>
  <c r="N21" i="1" a="1"/>
  <c r="N21" i="1"/>
  <c r="N3" i="1" a="1"/>
  <c r="N3" i="1"/>
  <c r="M4" i="1" a="1"/>
  <c r="M4" i="1"/>
  <c r="M5" i="1" a="1"/>
  <c r="M5" i="1"/>
  <c r="M6" i="1" a="1"/>
  <c r="M6" i="1"/>
  <c r="M7" i="1" a="1"/>
  <c r="M7" i="1"/>
  <c r="M8" i="1" a="1"/>
  <c r="M8" i="1"/>
  <c r="M9" i="1" a="1"/>
  <c r="M9" i="1"/>
  <c r="M10" i="1" a="1"/>
  <c r="M10" i="1"/>
  <c r="M11" i="1" a="1"/>
  <c r="M11" i="1"/>
  <c r="M12" i="1" a="1"/>
  <c r="M12" i="1"/>
  <c r="M13" i="1" a="1"/>
  <c r="M13" i="1"/>
  <c r="M14" i="1" a="1"/>
  <c r="M14" i="1"/>
  <c r="M15" i="1" a="1"/>
  <c r="M15" i="1"/>
  <c r="M16" i="1" a="1"/>
  <c r="M16" i="1"/>
  <c r="M17" i="1" a="1"/>
  <c r="M17" i="1"/>
  <c r="M18" i="1" a="1"/>
  <c r="M18" i="1"/>
  <c r="M19" i="1" a="1"/>
  <c r="M19" i="1"/>
  <c r="M20" i="1" a="1"/>
  <c r="M20" i="1"/>
  <c r="M21" i="1" a="1"/>
  <c r="M21" i="1"/>
  <c r="M3" i="1" a="1"/>
  <c r="M3" i="1"/>
  <c r="L3" i="1" a="1"/>
  <c r="L3" i="1"/>
  <c r="K3" i="1" a="1"/>
  <c r="K3" i="1"/>
  <c r="T2" i="4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S23" authorId="0" shapeId="0" xr:uid="{B1D1947A-389C-4AC3-9AF7-F984A36F907E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These are semesters during building construction.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<sst xmlns="http://schemas.openxmlformats.org/spreadsheetml/2006/main" count="1902" uniqueCount="1007">
  <si>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</si>
  <si>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</si>
  <si>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</si>
  <si>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</si>
  <si>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</si>
  <si>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</si>
  <si>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</si>
  <si>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</si>
  <si>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</si>
  <si>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</si>
  <si>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</si>
  <si>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</si>
  <si>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</si>
  <si>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</si>
  <si>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</si>
  <si>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</si>
  <si>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</si>
  <si>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</si>
  <si>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</si>
  <si>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</si>
  <si>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</si>
  <si>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</si>
  <si>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</si>
  <si>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</si>
  <si>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</si>
  <si>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</si>
  <si>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</si>
  <si>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</si>
  <si>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</si>
  <si>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</si>
  <si>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</si>
  <si>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</si>
  <si>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</si>
  <si>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</si>
  <si>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</si>
  <si>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</si>
  <si>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</si>
  <si>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</si>
  <si>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</si>
  <si>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</si>
  <si>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</si>
  <si>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</si>
  <si>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</si>
  <si>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</si>
  <si>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</si>
  <si>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</si>
  <si>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</si>
  <si>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</si>
  <si>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</si>
  <si>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</si>
  <si>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</si>
  <si>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</si>
  <si>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</si>
  <si>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</si>
  <si>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</si>
  <si>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</si>
  <si>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</si>
  <si>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</si>
  <si>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</si>
  <si>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</si>
  <si>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</si>
  <si>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</si>
  <si>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</si>
  <si>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</si>
  <si>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</si>
  <si>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</si>
  <si>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</si>
  <si>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</si>
  <si>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</si>
  <si>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</si>
  <si>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</si>
  <si>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</si>
  <si>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</si>
  <si>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</si>
  <si>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</si>
  <si>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</si>
  <si>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</si>
  <si>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</si>
  <si>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</si>
  <si>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</si>
  <si>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</si>
  <si>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</si>
  <si>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</si>
  <si>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</si>
  <si>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</si>
  <si>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</si>
  <si>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</si>
  <si>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</si>
  <si>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</si>
  <si>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</si>
  <si>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</si>
  <si>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</si>
  <si>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</si>
  <si>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</si>
  <si>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</si>
  <si>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</si>
  <si>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</si>
  <si>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</si>
  <si>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</si>
  <si>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</si>
  <si>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</si>
  <si>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</si>
  <si>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</si>
  <si>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</si>
  <si>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</si>
  <si>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</si>
  <si>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</si>
  <si>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</si>
  <si>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</si>
  <si>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</si>
  <si>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</si>
  <si>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</si>
  <si>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</si>
  <si>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</si>
  <si>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</si>
  <si>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</si>
  <si>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</si>
  <si>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</si>
  <si>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</si>
  <si>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</si>
  <si>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</si>
  <si>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</si>
  <si>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</si>
  <si>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</si>
  <si>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</si>
  <si>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</si>
  <si>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</si>
  <si>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</si>
  <si>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</si>
  <si>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</si>
  <si>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</si>
  <si>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</si>
  <si>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</si>
  <si>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</si>
  <si>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</si>
  <si>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</si>
  <si>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</si>
  <si>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</si>
  <si>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</si>
  <si>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</si>
  <si>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</si>
  <si>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</si>
  <si>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</si>
  <si>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</si>
  <si>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</si>
  <si>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</si>
  <si>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</si>
  <si>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</si>
  <si>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</si>
  <si>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</si>
  <si>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</si>
  <si>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</si>
  <si>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</si>
  <si>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</si>
  <si>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</si>
  <si>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</si>
  <si>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</si>
  <si>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</si>
  <si>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</si>
  <si>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</si>
  <si>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</si>
  <si>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</si>
  <si>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</si>
  <si>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</si>
  <si>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</si>
  <si>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</si>
  <si>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</si>
  <si>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</si>
  <si>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</si>
  <si>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</si>
  <si>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</si>
  <si>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</si>
  <si>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</si>
  <si>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</si>
  <si>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</si>
  <si>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</si>
  <si>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</si>
  <si>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</si>
  <si>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</si>
  <si>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</si>
  <si>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</si>
  <si>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</si>
  <si>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</si>
  <si>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</si>
  <si>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</si>
  <si>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</si>
  <si>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</si>
  <si>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</si>
  <si>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</si>
  <si>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</si>
  <si>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</si>
  <si>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</si>
  <si>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</si>
  <si>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</si>
  <si>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</si>
  <si>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</si>
  <si>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</si>
  <si>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</si>
  <si>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</si>
  <si>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</si>
  <si>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</si>
  <si>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</si>
  <si>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</si>
  <si>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</si>
  <si>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</si>
  <si>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</si>
  <si>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</si>
  <si>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</si>
  <si>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</si>
  <si>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</si>
  <si>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</si>
  <si>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</si>
  <si>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</si>
  <si>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</si>
  <si>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</si>
  <si>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</si>
  <si>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</si>
  <si>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</si>
  <si>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</si>
  <si>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</si>
  <si>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</si>
  <si>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</si>
  <si>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</si>
  <si>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</si>
  <si>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</si>
  <si>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</si>
  <si>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</si>
  <si>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</si>
  <si>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</si>
  <si>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</si>
  <si>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</si>
  <si>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</si>
  <si>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</si>
  <si>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</si>
  <si>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</si>
  <si>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</si>
  <si>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</si>
  <si>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</si>
  <si>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</si>
  <si>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</si>
  <si>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</si>
  <si>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</si>
  <si>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</si>
  <si>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</si>
  <si>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</si>
  <si>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</si>
  <si>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</si>
  <si>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</si>
  <si>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</si>
  <si>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</si>
  <si>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</si>
  <si>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</si>
  <si>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</si>
  <si>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</si>
  <si>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</si>
  <si>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</si>
  <si>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</si>
  <si>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</si>
  <si>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</si>
  <si>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</si>
  <si>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</si>
  <si>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</si>
  <si>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</si>
  <si>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</si>
  <si>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</si>
  <si>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</si>
  <si>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</si>
  <si>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</si>
  <si>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</si>
  <si>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</si>
  <si>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</si>
  <si>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</si>
  <si>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</si>
  <si>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</si>
  <si>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</si>
  <si>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</si>
  <si>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</si>
  <si>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</si>
  <si>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</si>
  <si>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</si>
  <si>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</si>
  <si>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</si>
  <si>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</si>
  <si>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</si>
  <si>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</si>
  <si>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</si>
  <si>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</si>
  <si>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</si>
  <si>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</si>
  <si>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</si>
  <si>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</si>
  <si>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</si>
  <si>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</si>
  <si>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</si>
  <si>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</si>
  <si>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</si>
  <si>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</si>
  <si>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</si>
  <si>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</si>
  <si>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</si>
  <si>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</si>
  <si>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</si>
  <si>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</si>
  <si>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</si>
  <si>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</si>
  <si>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</si>
  <si>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</si>
  <si>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</si>
  <si>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</si>
  <si>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</si>
  <si>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</si>
  <si>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</si>
  <si>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</si>
  <si>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</si>
  <si>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</si>
  <si>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</si>
  <si>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</si>
  <si>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</si>
  <si>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</si>
  <si>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</si>
  <si>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</si>
  <si>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</si>
  <si>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</si>
  <si>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</si>
  <si>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</si>
  <si>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</si>
  <si>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</si>
  <si>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</si>
  <si>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</si>
  <si>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</si>
  <si>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</si>
  <si>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</si>
  <si>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</si>
  <si>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</si>
  <si>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</si>
  <si>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</si>
  <si>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</si>
  <si>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</si>
  <si>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</si>
  <si>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</si>
  <si>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</si>
  <si>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</si>
  <si>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</si>
  <si>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</si>
  <si>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</si>
  <si>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</si>
  <si>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</si>
  <si>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</si>
  <si>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</si>
  <si>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</si>
  <si>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</si>
  <si>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</si>
  <si>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</si>
  <si>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</si>
  <si>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</si>
  <si>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</si>
  <si>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</si>
  <si>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</si>
  <si>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</si>
  <si>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</si>
  <si>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</si>
  <si>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</si>
  <si>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</si>
  <si>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</si>
  <si>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</si>
  <si>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</si>
  <si>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</si>
  <si>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</si>
  <si>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</si>
  <si>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</si>
  <si>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</si>
  <si>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</si>
  <si>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</si>
  <si>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</si>
  <si>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</si>
  <si>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</si>
  <si>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</si>
  <si>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</si>
  <si>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</si>
  <si>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</si>
  <si>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</si>
  <si>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</si>
  <si>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</si>
  <si>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</si>
  <si>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</si>
  <si>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</si>
  <si>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</si>
  <si>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</si>
  <si>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</si>
  <si>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</si>
  <si>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</si>
  <si>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</si>
  <si>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</si>
  <si>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</si>
  <si>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</si>
  <si>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</si>
  <si>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</si>
  <si>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</si>
  <si>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</si>
  <si>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</si>
  <si>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</si>
  <si>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</si>
  <si>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</si>
  <si>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</si>
  <si>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</si>
  <si>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</si>
  <si>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</si>
  <si>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</si>
  <si>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</si>
  <si>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</si>
  <si>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</si>
  <si>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</si>
  <si>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</si>
  <si>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</si>
  <si>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</si>
  <si>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</si>
  <si>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</si>
  <si>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</si>
  <si>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</si>
  <si>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</si>
  <si>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</si>
  <si>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</si>
  <si>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</si>
  <si>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</si>
  <si>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</si>
  <si>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</si>
  <si>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</si>
  <si>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</si>
  <si>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</si>
  <si>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</si>
  <si>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</si>
  <si>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</si>
  <si>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</si>
  <si>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</si>
  <si>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</si>
  <si>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</si>
  <si>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</si>
  <si>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</si>
  <si>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</si>
  <si>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</si>
  <si>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</si>
  <si>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</si>
  <si>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</si>
  <si>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</si>
  <si>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</si>
  <si>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</si>
  <si>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</si>
  <si>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</si>
  <si>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</si>
  <si>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</si>
  <si>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</si>
  <si>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</si>
  <si>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</si>
  <si>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</si>
  <si>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</si>
  <si>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</si>
  <si>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</si>
  <si>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</si>
  <si>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</si>
  <si>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</si>
  <si>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</si>
  <si>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</si>
  <si>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</si>
  <si>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</si>
  <si>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</si>
  <si>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</si>
  <si>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</si>
  <si>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</si>
  <si>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</si>
  <si>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</si>
  <si>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</si>
  <si>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</si>
  <si>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</si>
  <si>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</si>
  <si>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</si>
  <si>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</si>
  <si>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</si>
  <si>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</si>
  <si>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</si>
  <si>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</si>
  <si>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</si>
  <si>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</si>
  <si>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</si>
  <si>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</si>
  <si>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</si>
  <si>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</si>
  <si>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</si>
  <si>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</si>
  <si>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</si>
  <si>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</si>
  <si>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</si>
  <si>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</si>
  <si>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</si>
  <si>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</si>
  <si>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</si>
  <si>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</si>
  <si>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</si>
  <si>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</si>
  <si>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</si>
  <si>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</si>
  <si>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</si>
  <si>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</si>
  <si>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</si>
  <si>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</si>
  <si>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</si>
  <si>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</si>
  <si>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</si>
  <si>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</si>
  <si>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</si>
  <si>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</si>
  <si>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</si>
  <si>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</si>
  <si>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</si>
  <si>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</si>
  <si>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</si>
  <si>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</si>
  <si>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</si>
  <si>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</si>
  <si>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</si>
  <si>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</si>
  <si>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</si>
  <si>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</si>
  <si>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</si>
  <si>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</si>
  <si>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</si>
  <si>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</si>
  <si>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</si>
  <si>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</si>
  <si>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</si>
  <si>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</si>
  <si>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</si>
  <si>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</si>
  <si>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</si>
  <si>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</si>
  <si>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</si>
  <si>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</si>
  <si>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</si>
  <si>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</si>
  <si>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</si>
  <si>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</si>
  <si>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</si>
  <si>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</si>
  <si>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</si>
  <si>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</si>
  <si>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</si>
  <si>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</si>
  <si>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</si>
  <si>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</si>
  <si>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</si>
  <si>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</si>
  <si>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</si>
  <si>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</si>
  <si>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</si>
  <si>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</si>
  <si>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</si>
  <si>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</si>
  <si>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</si>
  <si>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</si>
  <si>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</si>
  <si>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</si>
  <si>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</si>
  <si>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</si>
  <si>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</si>
  <si>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</si>
  <si>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</si>
  <si>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</si>
  <si>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</si>
  <si>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</si>
  <si>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</si>
  <si>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</si>
  <si>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</si>
  <si>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</si>
  <si>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</si>
  <si>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</si>
  <si>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</si>
  <si>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</si>
  <si>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</si>
  <si>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</si>
  <si>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</si>
  <si>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</si>
  <si>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</si>
  <si>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</si>
  <si>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</si>
  <si>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</si>
  <si>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</si>
  <si>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</si>
  <si>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</si>
  <si>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</si>
  <si>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</si>
  <si>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</si>
  <si>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</si>
  <si>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</si>
  <si>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</si>
  <si>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</si>
  <si>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</si>
  <si>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</si>
  <si>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</si>
  <si>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</si>
  <si>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</si>
  <si>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</si>
  <si>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</si>
  <si>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</si>
  <si>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</si>
  <si>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</si>
  <si>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</si>
  <si>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</si>
  <si>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</si>
  <si>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</si>
  <si>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</si>
  <si>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</si>
  <si>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</si>
  <si>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</si>
  <si>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</si>
  <si>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</si>
  <si>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</si>
  <si>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</si>
  <si>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</si>
  <si>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</si>
  <si>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</si>
  <si>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</si>
  <si>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</si>
  <si>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</si>
  <si>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</si>
  <si>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</si>
  <si>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</si>
  <si>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</si>
  <si>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</si>
  <si>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</si>
  <si>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</si>
  <si>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</si>
  <si>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</si>
  <si>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</si>
  <si>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</si>
  <si>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</si>
  <si>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</si>
  <si>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</si>
  <si>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</si>
  <si>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</si>
  <si>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</si>
  <si>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</si>
  <si>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</si>
  <si>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</si>
  <si>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</si>
  <si>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</si>
  <si>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</si>
  <si>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</si>
  <si>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</si>
  <si>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</si>
  <si>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</si>
  <si>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</si>
  <si>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</si>
  <si>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</si>
  <si>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</si>
  <si>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</si>
  <si>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</si>
  <si>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</si>
  <si>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</si>
  <si>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</si>
  <si>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</si>
  <si>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</si>
  <si>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</si>
  <si>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</si>
  <si>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</si>
  <si>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</si>
  <si>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</si>
  <si>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</si>
  <si>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</si>
  <si>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</si>
  <si>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</si>
  <si>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</si>
  <si>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</si>
  <si>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</si>
  <si>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</si>
  <si>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</si>
  <si>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</si>
  <si>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</si>
  <si>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</si>
  <si>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</si>
  <si>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</si>
  <si>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</si>
  <si>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</si>
  <si>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</si>
  <si>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</si>
  <si>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</si>
  <si>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</si>
  <si>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</si>
  <si>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</si>
  <si>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</si>
  <si>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</si>
  <si>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</si>
  <si>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</si>
  <si>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</si>
  <si>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</si>
  <si>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</si>
  <si>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</si>
  <si>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</si>
  <si>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</si>
  <si>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</si>
  <si>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</si>
  <si>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</si>
  <si>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</si>
  <si>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</si>
  <si>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</si>
  <si>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</si>
  <si>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</si>
  <si>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</si>
  <si>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</si>
  <si>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</si>
  <si>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</si>
  <si>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</si>
  <si>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</si>
  <si>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</si>
  <si>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</si>
  <si>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</si>
  <si>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</si>
  <si>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</si>
  <si>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</si>
  <si>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</si>
  <si>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</si>
  <si>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</si>
  <si>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</si>
  <si>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</si>
  <si>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</si>
  <si>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</si>
  <si>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</si>
  <si>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</si>
  <si>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</si>
  <si>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</si>
  <si>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</si>
  <si>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</si>
  <si>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</si>
  <si>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</si>
  <si>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</si>
  <si>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</si>
  <si>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</si>
  <si>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</si>
  <si>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</si>
  <si>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</si>
  <si>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</si>
  <si>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</si>
  <si>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</si>
  <si>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</si>
  <si>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</si>
  <si>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</si>
  <si>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</si>
  <si>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</si>
  <si>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</si>
  <si>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</si>
  <si>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</si>
  <si>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</si>
  <si>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</si>
  <si>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</si>
  <si>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</si>
  <si>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</si>
  <si>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</si>
  <si>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</si>
  <si>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</si>
  <si>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</si>
  <si>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</si>
  <si>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</si>
  <si>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</si>
  <si>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</si>
  <si>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</si>
  <si>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</si>
  <si>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</si>
  <si>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</si>
  <si>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</si>
  <si>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</si>
  <si>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</si>
  <si>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</si>
  <si>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</si>
  <si>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</si>
  <si>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</si>
  <si>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</si>
  <si>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</si>
  <si>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</si>
  <si>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</si>
  <si>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</si>
  <si>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</si>
  <si>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</si>
  <si>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</si>
  <si>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</si>
  <si>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</si>
  <si>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</si>
  <si>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</si>
  <si>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</si>
  <si>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</si>
  <si>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</si>
  <si>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</si>
  <si>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</si>
  <si>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</si>
  <si>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</si>
  <si>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</si>
  <si>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</si>
  <si>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</si>
  <si>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</si>
  <si>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</si>
  <si>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</si>
  <si>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</si>
  <si>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</si>
  <si>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</si>
  <si>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</si>
  <si>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</si>
  <si>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</si>
  <si>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</si>
  <si>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</si>
  <si>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</si>
  <si>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</si>
  <si>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</si>
  <si>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</si>
  <si>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</si>
  <si>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</si>
  <si>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</si>
  <si>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</si>
  <si>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</si>
  <si>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</si>
  <si>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</si>
  <si>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</si>
  <si>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</si>
  <si>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</si>
  <si>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</si>
  <si>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</si>
  <si>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</si>
  <si>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</si>
  <si>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</si>
  <si>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</si>
  <si>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</si>
  <si>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</si>
  <si>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</si>
  <si>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</si>
  <si>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</si>
  <si>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</si>
  <si>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</si>
  <si>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</si>
  <si>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</si>
  <si>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</si>
  <si>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</si>
  <si>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</si>
  <si>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</si>
  <si>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</si>
  <si>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</si>
  <si>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</si>
  <si>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</si>
  <si>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</si>
  <si>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</si>
  <si>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</si>
  <si>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</si>
  <si>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</si>
  <si>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</si>
  <si>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</si>
  <si>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</si>
  <si>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</si>
  <si>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</si>
  <si>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</si>
  <si>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</si>
  <si>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</si>
  <si>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</si>
  <si>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</si>
  <si>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</si>
  <si>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</si>
  <si>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</si>
  <si>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</si>
  <si>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</si>
  <si>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</si>
  <si>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</si>
  <si>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</si>
  <si>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</si>
  <si>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</si>
  <si>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</si>
  <si>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</si>
  <si>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</si>
  <si>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</si>
  <si>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</si>
  <si>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</si>
  <si>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</si>
  <si>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</si>
  <si>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</si>
  <si>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</si>
  <si>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</si>
  <si>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</si>
  <si>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</si>
  <si>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</si>
  <si>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</si>
  <si>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</si>
  <si>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</si>
  <si>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</si>
  <si>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</si>
  <si>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</si>
  <si>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</si>
  <si>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</si>
  <si>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</si>
  <si>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</si>
  <si>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</si>
  <si>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</si>
  <si>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</si>
  <si>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</si>
  <si>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</si>
  <si>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</si>
  <si>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</si>
  <si>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</si>
  <si>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</si>
  <si>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</si>
  <si>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</si>
  <si>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</si>
  <si>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</si>
  <si>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</si>
  <si>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</si>
  <si>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</si>
  <si>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</si>
  <si>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</si>
  <si>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</si>
  <si>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</si>
  <si>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</si>
  <si>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</si>
  <si>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</si>
  <si>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</si>
  <si>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</si>
  <si>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</si>
  <si>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</si>
  <si>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</si>
  <si>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</si>
  <si>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</si>
  <si>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</si>
  <si>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</si>
  <si>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</si>
  <si>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</si>
  <si>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</si>
  <si>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</si>
  <si>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</si>
  <si>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</si>
  <si>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</si>
  <si>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</si>
  <si>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</si>
  <si>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</si>
  <si>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</si>
  <si>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</si>
  <si>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</si>
  <si>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</si>
  <si>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</si>
  <si>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</si>
  <si>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</si>
  <si>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</si>
  <si>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</si>
  <si>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</si>
  <si>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</si>
  <si>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</si>
  <si>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</si>
  <si>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</si>
  <si>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</si>
  <si>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</si>
  <si>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</si>
  <si>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</si>
  <si>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</si>
  <si>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</si>
  <si>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</si>
  <si>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</si>
  <si>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</si>
  <si>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</si>
  <si>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</si>
  <si>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</si>
  <si>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</si>
  <si>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</si>
  <si>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</si>
  <si>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</si>
  <si>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</si>
  <si>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</si>
  <si>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</si>
  <si>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</si>
  <si>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</si>
  <si>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</si>
  <si>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</si>
  <si>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</si>
  <si>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</si>
  <si>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</si>
  <si>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</si>
  <si>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</si>
  <si>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</si>
  <si>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error</t>
  </si>
  <si>
    <t>Semester</t>
  </si>
  <si>
    <t>N</t>
  </si>
  <si>
    <t>Avg</t>
  </si>
  <si>
    <t>Avg Array</t>
  </si>
  <si>
    <t>Median</t>
  </si>
  <si>
    <t>25% tmean</t>
  </si>
  <si>
    <t>errors less than this val --&gt;</t>
  </si>
  <si>
    <t>As a fraction</t>
  </si>
  <si>
    <t>n/a</t>
  </si>
  <si>
    <t>Counts</t>
  </si>
  <si>
    <t>Average</t>
  </si>
  <si>
    <t>odd semesters --&gt;</t>
  </si>
  <si>
    <t>Boolean --&gt; Number conversion</t>
  </si>
  <si>
    <t>Number --&gt; Boolean conversion</t>
  </si>
  <si>
    <t>Boolean Algebra</t>
  </si>
  <si>
    <t>cond 1</t>
  </si>
  <si>
    <t>cond 2</t>
  </si>
  <si>
    <t>AND</t>
  </si>
  <si>
    <t>OR</t>
  </si>
  <si>
    <t>OR (+)</t>
  </si>
  <si>
    <t>Statistics involving "odd" semesters</t>
  </si>
  <si>
    <t>&lt;-- num measurements in odd semesters</t>
  </si>
  <si>
    <t>&lt;-- num measurements in other semesters</t>
  </si>
  <si>
    <t>Average (FILTER)</t>
  </si>
  <si>
    <t>&lt;-- avg omitting add semesters: AVERAGEIFS</t>
  </si>
  <si>
    <t>&lt;-- avg omitting add semesters: FILTER</t>
  </si>
  <si>
    <t>&lt;-- median or trimmed mean omitting odd semesters</t>
  </si>
  <si>
    <t>&lt;-- avg in odd semesters</t>
  </si>
  <si>
    <t>AND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</si>
</sst>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/>
    <xf numFmtId="0" fontId="5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0" fillId="2" borderId="4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8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2" borderId="5" xfId="0" applyFont="1" applyFill="1" applyBorder="1" applyAlignment="1">
      <alignment horizontal="centerContinuous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7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5A66D72-5DA4-4690-B58A-88BE6D57E417}">
  <we:reference id="wa200003696" version="1.2.0.0" store="en-US" storeType="OMEX"/>
  <we:alternateReferences>
    <we:reference id="wa200003696" version="1.2.0.0" store="wa200003696" storeType="OMEX"/>
  </we:alternateReferences>
  <we:properties>
    <we:property name="projectV0_1-56c6e055-265e-4713-816e-a646dbb708de" value="{&quot;kind&quot;:&quot;AFEJSONBlobNode&quot;,&quot;id&quot;:&quot;{C8522DA8-B128-43F9-BD68-647100BB9B83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Y261"/>
  <sheetViews>
    <sheetView tabSelected="1" topLeftCell="I1" zoomScaleNormal="100" workbookViewId="0">
      <selection activeCell="Q16" sqref="Q16"/>
    </sheetView>
  </sheetViews>
  <sheetFormatPr defaultColWidth="8.86328125" defaultRowHeight="14.25" x14ac:dyDescent="0.45"/>
  <cols>
    <col min="1" max="1" width="10.86328125" bestFit="1" customWidth="1"/>
    <col min="2" max="2" width="8.59765625" customWidth="1"/>
    <col min="3" max="3" width="9.6640625" bestFit="1" customWidth="1"/>
    <col min="5" max="5" width="10.59765625" bestFit="1" customWidth="1"/>
    <col min="10" max="10" width="9.3984375" bestFit="1" customWidth="1"/>
    <col min="11" max="12" width="8.86328125" style="11"/>
    <col min="13" max="13" width="9.3984375" bestFit="1" customWidth="1"/>
    <col min="15" max="15" width="10.6640625" bestFit="1" customWidth="1"/>
  </cols>
  <sheetData>
    <row r="1" spans="1:23" ht="15.75" x14ac:dyDescent="0.5">
      <c r="A1" s="9" t="s">
        <v>691</v>
      </c>
      <c r="B1" s="9" t="s">
        <v>692</v>
      </c>
      <c r="C1" s="9" t="s">
        <v>693</v>
      </c>
      <c r="D1" s="10" t="s">
        <v>694</v>
      </c>
      <c r="E1" s="10" t="s">
        <v>695</v>
      </c>
      <c r="F1" s="10" t="s">
        <v>977</v>
      </c>
      <c r="P1" s="19" t="s">
        <v>987</v>
      </c>
      <c r="Q1" s="19"/>
      <c r="R1" s="19" t="s">
        <v>988</v>
      </c>
      <c r="S1" s="19"/>
      <c r="T1" s="19" t="s">
        <v>1001</v>
      </c>
      <c r="U1" s="19"/>
      <c r="V1" s="19" t="s">
        <v>983</v>
      </c>
      <c r="W1" s="19"/>
    </row>
    <row r="2" spans="1:23" x14ac:dyDescent="0.45">
      <c r="A2" t="s">
        <v>696</v>
      </c>
      <c r="B2" t="s">
        <v>697</v>
      </c>
      <c r="C2" t="s">
        <v>698</v>
      </c>
      <c r="D2" s="18">
        <v>22.98</v>
      </c>
      <c r="E2" s="17">
        <v>22.946000000000002</v>
      </c>
      <c r="F2" s="17">
        <f t="shared" ref="F2:F65" si="0">E2-D2</f>
        <v>-3.399999999999892E-2</v>
      </c>
      <c r="J2" s="12" t="s">
        <v>978</v>
      </c>
      <c r="K2" s="12" t="s">
        <v>979</v>
      </c>
      <c r="L2" s="12" t="s">
        <v>980</v>
      </c>
      <c r="M2" s="12" t="s">
        <v>981</v>
      </c>
      <c r="N2" s="12" t="s">
        <v>982</v>
      </c>
      <c r="O2" s="12" t="s">
        <v>983</v>
      </c>
      <c r="P2" s="12" t="s">
        <v>702</v>
      </c>
      <c r="Q2" s="12" t="s">
        <v>697</v>
      </c>
      <c r="R2" s="12" t="s">
        <v>702</v>
      </c>
      <c r="S2" s="12" t="s">
        <v>697</v>
      </c>
      <c r="T2" s="12" t="s">
        <v>702</v>
      </c>
      <c r="U2" s="12" t="s">
        <v>697</v>
      </c>
      <c r="V2" s="12" t="s">
        <v>702</v>
      </c>
      <c r="W2" s="12" t="s">
        <v>697</v>
      </c>
    </row>
    <row r="3" spans="1:23" x14ac:dyDescent="0.45">
      <c r="A3" t="s">
        <v>699</v>
      </c>
      <c r="B3" t="s">
        <v>697</v>
      </c>
      <c r="C3" t="s">
        <v>698</v>
      </c>
      <c r="D3" s="18">
        <v>29.91</v>
      </c>
      <c r="E3" s="17">
        <v>29.113</v>
      </c>
      <c r="F3" s="17">
        <f t="shared" si="0"/>
        <v>-0.7970000000000006</v>
      </c>
      <c r="J3" s="11" t="str" cm="1">
        <f t="array" ref="J3:J21">_xlfn.UNIQUE(semester)</f>
        <v>F1996</v>
      </c>
      <c r="K3" s="11" cm="1">
        <f t="array" ref="K3:K21">COUNTIF(semester,_xlfn.ANCHORARRAY(J3))</f>
        <v>10</v>
      </c>
      <c r="L3" s="16" cm="1">
        <f t="array" ref="L3:L21">AVERAGEIF(semester,_xlfn.ANCHORARRAY(J3),error)</f>
        <v>-0.45510000000000017</v>
      </c>
      <c r="M3" s="16" cm="1">
        <f t="array" ref="M3">AVERAGE(_xlfn._xlws.FILTER(error,semester=J3))</f>
        <v>-0.45510000000000017</v>
      </c>
      <c r="N3" s="16" cm="1">
        <f t="array" ref="N3">MEDIAN(_xlfn._xlws.FILTER(error,semester=J3))</f>
        <v>-0.40000000000000036</v>
      </c>
      <c r="O3" s="16" cm="1">
        <f t="array" ref="O3">_xlfn.TAKE(L.tmean(_xlfn._xlws.FILTER(error,semester=J3),25%),1)</f>
        <v>-0.42316666666666691</v>
      </c>
      <c r="P3" s="11"/>
      <c r="Q3" s="11"/>
      <c r="R3" s="16"/>
      <c r="S3" s="16"/>
      <c r="T3" s="16"/>
      <c r="U3" s="16"/>
      <c r="V3" s="16"/>
      <c r="W3" s="16"/>
    </row>
    <row r="4" spans="1:23" x14ac:dyDescent="0.45">
      <c r="A4" t="s">
        <v>700</v>
      </c>
      <c r="B4" t="s">
        <v>697</v>
      </c>
      <c r="C4" t="s">
        <v>698</v>
      </c>
      <c r="D4" s="18">
        <v>28.47</v>
      </c>
      <c r="E4" s="17">
        <v>27.209</v>
      </c>
      <c r="F4" s="17">
        <f t="shared" si="0"/>
        <v>-1.2609999999999992</v>
      </c>
      <c r="J4" s="11" t="str">
        <v>F1997</v>
      </c>
      <c r="K4" s="11">
        <v>11</v>
      </c>
      <c r="L4" s="16">
        <v>-0.78336363636363648</v>
      </c>
      <c r="M4" s="16" cm="1">
        <f t="array" ref="M4">AVERAGE(_xlfn._xlws.FILTER(error,semester=J4))</f>
        <v>-0.78336363636363648</v>
      </c>
      <c r="N4" s="16" cm="1">
        <f t="array" ref="N4">MEDIAN(_xlfn._xlws.FILTER(error,semester=J4))</f>
        <v>-0.74200000000000088</v>
      </c>
      <c r="O4" s="16" cm="1">
        <f t="array" ref="O4">_xlfn.TAKE(L.tmean(_xlfn._xlws.FILTER(error,semester=J4),25%),1)</f>
        <v>-0.79771428571428515</v>
      </c>
      <c r="P4" s="11"/>
      <c r="Q4" s="11"/>
      <c r="R4" s="16"/>
      <c r="S4" s="16"/>
      <c r="T4" s="16"/>
      <c r="U4" s="16"/>
      <c r="V4" s="16"/>
      <c r="W4" s="16"/>
    </row>
    <row r="5" spans="1:23" x14ac:dyDescent="0.45">
      <c r="A5" t="s">
        <v>701</v>
      </c>
      <c r="B5" t="s">
        <v>702</v>
      </c>
      <c r="C5" t="s">
        <v>698</v>
      </c>
      <c r="D5" s="18">
        <v>21.4</v>
      </c>
      <c r="E5" s="17">
        <v>20.748999999999999</v>
      </c>
      <c r="F5" s="17">
        <f t="shared" si="0"/>
        <v>-0.6509999999999998</v>
      </c>
      <c r="J5" s="11" t="str">
        <v>F1998</v>
      </c>
      <c r="K5" s="11">
        <v>12</v>
      </c>
      <c r="L5" s="16">
        <v>-0.61325000000000041</v>
      </c>
      <c r="M5" s="16" cm="1">
        <f t="array" ref="M5">AVERAGE(_xlfn._xlws.FILTER(error,semester=J5))</f>
        <v>-0.61325000000000041</v>
      </c>
      <c r="N5" s="16" cm="1">
        <f t="array" ref="N5">MEDIAN(_xlfn._xlws.FILTER(error,semester=J5))</f>
        <v>-0.43650000000000233</v>
      </c>
      <c r="O5" s="16" cm="1">
        <f t="array" ref="O5">_xlfn.TAKE(L.tmean(_xlfn._xlws.FILTER(error,semester=J5),25%),1)</f>
        <v>-0.48116666666666735</v>
      </c>
      <c r="P5" s="11"/>
      <c r="Q5" s="11"/>
      <c r="R5" s="16"/>
      <c r="S5" s="16"/>
      <c r="T5" s="16"/>
      <c r="U5" s="16"/>
      <c r="V5" s="16"/>
      <c r="W5" s="16"/>
    </row>
    <row r="6" spans="1:23" x14ac:dyDescent="0.45">
      <c r="A6" t="s">
        <v>703</v>
      </c>
      <c r="B6" t="s">
        <v>702</v>
      </c>
      <c r="C6" t="s">
        <v>698</v>
      </c>
      <c r="D6" s="18">
        <v>25.11</v>
      </c>
      <c r="E6" s="17">
        <v>24.367999999999999</v>
      </c>
      <c r="F6" s="17">
        <f t="shared" si="0"/>
        <v>-0.74200000000000088</v>
      </c>
      <c r="J6" s="11" t="str">
        <v>F1999</v>
      </c>
      <c r="K6" s="11">
        <v>13</v>
      </c>
      <c r="L6" s="16">
        <v>-0.63115384615384662</v>
      </c>
      <c r="M6" s="16" cm="1">
        <f t="array" ref="M6">AVERAGE(_xlfn._xlws.FILTER(error,semester=J6))</f>
        <v>-0.63115384615384662</v>
      </c>
      <c r="N6" s="16" cm="1">
        <f t="array" ref="N6">MEDIAN(_xlfn._xlws.FILTER(error,semester=J6))</f>
        <v>-0.60400000000000276</v>
      </c>
      <c r="O6" s="16" cm="1">
        <f t="array" ref="O6">_xlfn.TAKE(L.tmean(_xlfn._xlws.FILTER(error,semester=J6),25%),1)</f>
        <v>-0.64985714285714324</v>
      </c>
      <c r="P6" s="11"/>
      <c r="Q6" s="11"/>
      <c r="R6" s="16"/>
      <c r="S6" s="16"/>
      <c r="T6" s="16"/>
      <c r="U6" s="16"/>
      <c r="V6" s="16"/>
      <c r="W6" s="16"/>
    </row>
    <row r="7" spans="1:23" x14ac:dyDescent="0.45">
      <c r="A7" t="s">
        <v>704</v>
      </c>
      <c r="B7" t="s">
        <v>702</v>
      </c>
      <c r="C7" t="s">
        <v>698</v>
      </c>
      <c r="D7" s="18">
        <v>23.76</v>
      </c>
      <c r="E7" s="17">
        <v>23.329000000000001</v>
      </c>
      <c r="F7" s="17">
        <f t="shared" si="0"/>
        <v>-0.43100000000000094</v>
      </c>
      <c r="J7" s="11" t="str">
        <v>F2001</v>
      </c>
      <c r="K7" s="11">
        <v>12</v>
      </c>
      <c r="L7" s="16">
        <v>-0.11358333333333388</v>
      </c>
      <c r="M7" s="16" cm="1">
        <f t="array" ref="M7">AVERAGE(_xlfn._xlws.FILTER(error,semester=J7))</f>
        <v>-0.11358333333333388</v>
      </c>
      <c r="N7" s="16" cm="1">
        <f t="array" ref="N7">MEDIAN(_xlfn._xlws.FILTER(error,semester=J7))</f>
        <v>-0.20350000000000001</v>
      </c>
      <c r="O7" s="16" cm="1">
        <f t="array" ref="O7">_xlfn.TAKE(L.tmean(_xlfn._xlws.FILTER(error,semester=J7),25%),1)</f>
        <v>-0.1708333333333337</v>
      </c>
      <c r="P7" s="11"/>
      <c r="Q7" s="11"/>
      <c r="R7" s="16"/>
      <c r="S7" s="16"/>
      <c r="T7" s="16"/>
      <c r="U7" s="16"/>
      <c r="V7" s="16"/>
      <c r="W7" s="16"/>
    </row>
    <row r="8" spans="1:23" x14ac:dyDescent="0.45">
      <c r="A8" t="s">
        <v>705</v>
      </c>
      <c r="B8" t="s">
        <v>702</v>
      </c>
      <c r="C8" t="s">
        <v>698</v>
      </c>
      <c r="D8" s="18">
        <v>18.82</v>
      </c>
      <c r="E8" s="17">
        <v>18.507999999999999</v>
      </c>
      <c r="F8" s="17">
        <f t="shared" si="0"/>
        <v>-0.31200000000000117</v>
      </c>
      <c r="J8" s="11" t="str">
        <v>F2002</v>
      </c>
      <c r="K8" s="11">
        <v>25</v>
      </c>
      <c r="L8" s="16">
        <v>-0.45884000000000014</v>
      </c>
      <c r="M8" s="16" cm="1">
        <f t="array" ref="M8">AVERAGE(_xlfn._xlws.FILTER(error,semester=J8))</f>
        <v>-0.45884000000000014</v>
      </c>
      <c r="N8" s="16" cm="1">
        <f t="array" ref="N8">MEDIAN(_xlfn._xlws.FILTER(error,semester=J8))</f>
        <v>-0.44999999999999929</v>
      </c>
      <c r="O8" s="16" cm="1">
        <f t="array" ref="O8">_xlfn.TAKE(L.tmean(_xlfn._xlws.FILTER(error,semester=J8),25%),1)</f>
        <v>-0.46984615384615336</v>
      </c>
      <c r="P8" s="11"/>
      <c r="Q8" s="11"/>
      <c r="R8" s="16"/>
      <c r="S8" s="16"/>
      <c r="T8" s="16"/>
      <c r="U8" s="16"/>
      <c r="V8" s="16"/>
      <c r="W8" s="16"/>
    </row>
    <row r="9" spans="1:23" x14ac:dyDescent="0.45">
      <c r="A9" t="s">
        <v>706</v>
      </c>
      <c r="B9" t="s">
        <v>702</v>
      </c>
      <c r="C9" t="s">
        <v>698</v>
      </c>
      <c r="D9" s="18">
        <v>22.23</v>
      </c>
      <c r="E9" s="17">
        <v>21.861000000000001</v>
      </c>
      <c r="F9" s="17">
        <f t="shared" si="0"/>
        <v>-0.36899999999999977</v>
      </c>
      <c r="J9" s="11" t="str">
        <v>F2003</v>
      </c>
      <c r="K9" s="11">
        <v>12</v>
      </c>
      <c r="L9" s="16">
        <v>-0.23441666666666686</v>
      </c>
      <c r="M9" s="16" cm="1">
        <f t="array" ref="M9">AVERAGE(_xlfn._xlws.FILTER(error,semester=J9))</f>
        <v>-0.23441666666666686</v>
      </c>
      <c r="N9" s="16" cm="1">
        <f t="array" ref="N9">MEDIAN(_xlfn._xlws.FILTER(error,semester=J9))</f>
        <v>-0.44599999999999973</v>
      </c>
      <c r="O9" s="16" cm="1">
        <f t="array" ref="O9">_xlfn.TAKE(L.tmean(_xlfn._xlws.FILTER(error,semester=J9),25%),1)</f>
        <v>-0.38150000000000023</v>
      </c>
      <c r="P9" s="11"/>
      <c r="Q9" s="11"/>
      <c r="R9" s="16"/>
      <c r="S9" s="16"/>
      <c r="T9" s="16"/>
      <c r="U9" s="16"/>
      <c r="V9" s="16"/>
      <c r="W9" s="16"/>
    </row>
    <row r="10" spans="1:23" x14ac:dyDescent="0.45">
      <c r="A10" t="s">
        <v>707</v>
      </c>
      <c r="B10" t="s">
        <v>702</v>
      </c>
      <c r="C10" t="s">
        <v>698</v>
      </c>
      <c r="D10" s="18">
        <v>21.52</v>
      </c>
      <c r="E10" s="17">
        <v>21.581</v>
      </c>
      <c r="F10" s="17">
        <f t="shared" si="0"/>
        <v>6.0999999999999943E-2</v>
      </c>
      <c r="J10" s="11" t="str">
        <v>F2004</v>
      </c>
      <c r="K10" s="11">
        <v>13</v>
      </c>
      <c r="L10" s="16">
        <v>-0.42923076923076908</v>
      </c>
      <c r="M10" s="16" cm="1">
        <f t="array" ref="M10">AVERAGE(_xlfn._xlws.FILTER(error,semester=J10))</f>
        <v>-0.42923076923076908</v>
      </c>
      <c r="N10" s="16" cm="1">
        <f t="array" ref="N10">MEDIAN(_xlfn._xlws.FILTER(error,semester=J10))</f>
        <v>-0.42299999999999827</v>
      </c>
      <c r="O10" s="16" cm="1">
        <f t="array" ref="O10">_xlfn.TAKE(L.tmean(_xlfn._xlws.FILTER(error,semester=J10),25%),1)</f>
        <v>-0.43528571428571389</v>
      </c>
      <c r="P10" s="11"/>
      <c r="Q10" s="11"/>
      <c r="R10" s="16"/>
      <c r="S10" s="16"/>
      <c r="T10" s="16"/>
      <c r="U10" s="16"/>
      <c r="V10" s="16"/>
      <c r="W10" s="16"/>
    </row>
    <row r="11" spans="1:23" x14ac:dyDescent="0.45">
      <c r="A11" t="s">
        <v>708</v>
      </c>
      <c r="B11" t="s">
        <v>702</v>
      </c>
      <c r="C11" t="s">
        <v>698</v>
      </c>
      <c r="D11" s="18">
        <v>30.85</v>
      </c>
      <c r="E11" s="17">
        <v>30.835000000000001</v>
      </c>
      <c r="F11" s="17">
        <f t="shared" si="0"/>
        <v>-1.5000000000000568E-2</v>
      </c>
      <c r="J11" s="11" t="str">
        <v>F2005</v>
      </c>
      <c r="K11" s="11">
        <v>16</v>
      </c>
      <c r="L11" s="16">
        <v>-1.7531250000000003</v>
      </c>
      <c r="M11" s="16" cm="1">
        <f t="array" ref="M11">AVERAGE(_xlfn._xlws.FILTER(error,semester=J11))</f>
        <v>-1.7531250000000003</v>
      </c>
      <c r="N11" s="16" cm="1">
        <f t="array" ref="N11">MEDIAN(_xlfn._xlws.FILTER(error,semester=J11))</f>
        <v>-0.7394999999999996</v>
      </c>
      <c r="O11" s="16" cm="1">
        <f t="array" ref="O11">_xlfn.TAKE(L.tmean(_xlfn._xlws.FILTER(error,semester=J11),25%),1)</f>
        <v>-0.74312499999999959</v>
      </c>
      <c r="P11" s="11"/>
      <c r="Q11" s="11"/>
      <c r="R11" s="16"/>
      <c r="S11" s="16"/>
      <c r="T11" s="16"/>
      <c r="U11" s="16"/>
      <c r="V11" s="16"/>
      <c r="W11" s="16"/>
    </row>
    <row r="12" spans="1:23" x14ac:dyDescent="0.45">
      <c r="A12" t="s">
        <v>709</v>
      </c>
      <c r="B12" t="s">
        <v>702</v>
      </c>
      <c r="C12" t="s">
        <v>710</v>
      </c>
      <c r="D12" s="18">
        <v>27.26</v>
      </c>
      <c r="E12" s="17">
        <v>26.007999999999999</v>
      </c>
      <c r="F12" s="17">
        <f t="shared" si="0"/>
        <v>-1.2520000000000024</v>
      </c>
      <c r="J12" s="11" t="str">
        <v>F2006</v>
      </c>
      <c r="K12" s="11">
        <v>24</v>
      </c>
      <c r="L12" s="16">
        <v>-3.1013750000000004</v>
      </c>
      <c r="M12" s="16" cm="1">
        <f t="array" ref="M12">AVERAGE(_xlfn._xlws.FILTER(error,semester=J12))</f>
        <v>-3.1013750000000004</v>
      </c>
      <c r="N12" s="16" cm="1">
        <f t="array" ref="N12">MEDIAN(_xlfn._xlws.FILTER(error,semester=J12))</f>
        <v>-0.5600000000000005</v>
      </c>
      <c r="O12" s="16" cm="1">
        <f t="array" ref="O12">_xlfn.TAKE(L.tmean(_xlfn._xlws.FILTER(error,semester=J12),25%),1)</f>
        <v>-0.69716666666666727</v>
      </c>
      <c r="P12" s="11"/>
      <c r="Q12" s="11"/>
      <c r="R12" s="16"/>
      <c r="S12" s="16"/>
      <c r="T12" s="16"/>
      <c r="U12" s="16"/>
      <c r="V12" s="16"/>
      <c r="W12" s="16"/>
    </row>
    <row r="13" spans="1:23" x14ac:dyDescent="0.45">
      <c r="A13" t="s">
        <v>711</v>
      </c>
      <c r="B13" t="s">
        <v>702</v>
      </c>
      <c r="C13" t="s">
        <v>710</v>
      </c>
      <c r="D13" s="18">
        <v>19.82</v>
      </c>
      <c r="E13" s="17">
        <v>19.077999999999999</v>
      </c>
      <c r="F13" s="17">
        <f t="shared" si="0"/>
        <v>-0.74200000000000088</v>
      </c>
      <c r="J13" s="11" t="str">
        <v>F2009</v>
      </c>
      <c r="K13" s="11">
        <v>15</v>
      </c>
      <c r="L13" s="16">
        <v>-1.0124666666666673</v>
      </c>
      <c r="M13" s="16" cm="1">
        <f t="array" ref="M13">AVERAGE(_xlfn._xlws.FILTER(error,semester=J13))</f>
        <v>-1.0124666666666673</v>
      </c>
      <c r="N13" s="16" cm="1">
        <f t="array" ref="N13">MEDIAN(_xlfn._xlws.FILTER(error,semester=J13))</f>
        <v>-0.72700000000000031</v>
      </c>
      <c r="O13" s="16" cm="1">
        <f t="array" ref="O13">_xlfn.TAKE(L.tmean(_xlfn._xlws.FILTER(error,semester=J13),25%),1)</f>
        <v>-0.82844444444444476</v>
      </c>
      <c r="P13" s="11"/>
      <c r="Q13" s="11"/>
      <c r="R13" s="16"/>
      <c r="S13" s="16"/>
      <c r="T13" s="16"/>
      <c r="U13" s="16"/>
      <c r="V13" s="16"/>
      <c r="W13" s="16"/>
    </row>
    <row r="14" spans="1:23" x14ac:dyDescent="0.45">
      <c r="A14" t="s">
        <v>712</v>
      </c>
      <c r="B14" t="s">
        <v>697</v>
      </c>
      <c r="C14" t="s">
        <v>710</v>
      </c>
      <c r="D14" s="18">
        <v>21.13</v>
      </c>
      <c r="E14" s="17">
        <v>20.515000000000001</v>
      </c>
      <c r="F14" s="17">
        <f t="shared" si="0"/>
        <v>-0.61499999999999844</v>
      </c>
      <c r="J14" s="11" t="str">
        <v>F2010</v>
      </c>
      <c r="K14" s="11">
        <v>26</v>
      </c>
      <c r="L14" s="16">
        <v>-0.44317197115384666</v>
      </c>
      <c r="M14" s="16" cm="1">
        <f t="array" ref="M14">AVERAGE(_xlfn._xlws.FILTER(error,semester=J14))</f>
        <v>-0.44317197115384666</v>
      </c>
      <c r="N14" s="16" cm="1">
        <f t="array" ref="N14">MEDIAN(_xlfn._xlws.FILTER(error,semester=J14))</f>
        <v>-0.49623136499999987</v>
      </c>
      <c r="O14" s="16" cm="1">
        <f t="array" ref="O14">_xlfn.TAKE(L.tmean(_xlfn._xlws.FILTER(error,semester=J14),25%),1)</f>
        <v>-0.47606559571428597</v>
      </c>
      <c r="P14" s="11"/>
      <c r="Q14" s="11"/>
      <c r="R14" s="16"/>
      <c r="S14" s="16"/>
      <c r="T14" s="16"/>
      <c r="U14" s="16"/>
      <c r="V14" s="16"/>
      <c r="W14" s="16"/>
    </row>
    <row r="15" spans="1:23" x14ac:dyDescent="0.45">
      <c r="A15" t="s">
        <v>713</v>
      </c>
      <c r="B15" t="s">
        <v>697</v>
      </c>
      <c r="C15" t="s">
        <v>710</v>
      </c>
      <c r="D15" s="18">
        <v>22.23</v>
      </c>
      <c r="E15" s="17">
        <v>20.853999999999999</v>
      </c>
      <c r="F15" s="17">
        <f t="shared" si="0"/>
        <v>-1.3760000000000012</v>
      </c>
      <c r="J15" s="11" t="str">
        <v>F2011</v>
      </c>
      <c r="K15" s="11">
        <v>12</v>
      </c>
      <c r="L15" s="16">
        <v>-0.58905954583333386</v>
      </c>
      <c r="M15" s="16" cm="1">
        <f t="array" ref="M15">AVERAGE(_xlfn._xlws.FILTER(error,semester=J15))</f>
        <v>-0.58905954583333386</v>
      </c>
      <c r="N15" s="16" cm="1">
        <f t="array" ref="N15">MEDIAN(_xlfn._xlws.FILTER(error,semester=J15))</f>
        <v>-0.36444231499999979</v>
      </c>
      <c r="O15" s="16" cm="1">
        <f t="array" ref="O15">_xlfn.TAKE(L.tmean(_xlfn._xlws.FILTER(error,semester=J15),25%),1)</f>
        <v>-0.4726850633333341</v>
      </c>
      <c r="P15" s="11"/>
      <c r="Q15" s="11"/>
      <c r="R15" s="16"/>
      <c r="S15" s="16"/>
      <c r="T15" s="16"/>
      <c r="U15" s="16"/>
      <c r="V15" s="16"/>
      <c r="W15" s="16"/>
    </row>
    <row r="16" spans="1:23" x14ac:dyDescent="0.45">
      <c r="A16" t="s">
        <v>714</v>
      </c>
      <c r="B16" t="s">
        <v>702</v>
      </c>
      <c r="C16" t="s">
        <v>710</v>
      </c>
      <c r="D16" s="18">
        <v>28.47</v>
      </c>
      <c r="E16" s="17">
        <v>27.643000000000001</v>
      </c>
      <c r="F16" s="17">
        <f t="shared" si="0"/>
        <v>-0.82699999999999818</v>
      </c>
      <c r="J16" s="11" t="str">
        <v>F2012</v>
      </c>
      <c r="K16" s="11">
        <v>13</v>
      </c>
      <c r="L16" s="16">
        <v>-0.63125850153846186</v>
      </c>
      <c r="M16" s="16" cm="1">
        <f t="array" ref="M16">AVERAGE(_xlfn._xlws.FILTER(error,semester=J16))</f>
        <v>-0.63125850153846186</v>
      </c>
      <c r="N16" s="16" cm="1">
        <f t="array" ref="N16">MEDIAN(_xlfn._xlws.FILTER(error,semester=J16))</f>
        <v>-0.43719358999999969</v>
      </c>
      <c r="O16" s="16" cm="1">
        <f t="array" ref="O16">_xlfn.TAKE(L.tmean(_xlfn._xlws.FILTER(error,semester=J16),25%),1)</f>
        <v>-0.56033642714285747</v>
      </c>
      <c r="P16" s="11"/>
      <c r="Q16" s="11"/>
      <c r="R16" s="16"/>
      <c r="S16" s="16"/>
      <c r="T16" s="16"/>
      <c r="U16" s="16"/>
      <c r="V16" s="16"/>
      <c r="W16" s="16"/>
    </row>
    <row r="17" spans="1:25" x14ac:dyDescent="0.45">
      <c r="A17" t="s">
        <v>715</v>
      </c>
      <c r="B17" t="s">
        <v>702</v>
      </c>
      <c r="C17" t="s">
        <v>710</v>
      </c>
      <c r="D17" s="18">
        <v>25.11</v>
      </c>
      <c r="E17" s="17">
        <v>23.93</v>
      </c>
      <c r="F17" s="17">
        <f t="shared" si="0"/>
        <v>-1.1799999999999997</v>
      </c>
      <c r="J17" s="11" t="str">
        <v>F2013</v>
      </c>
      <c r="K17" s="11">
        <v>12</v>
      </c>
      <c r="L17" s="16">
        <v>-0.65774631166666708</v>
      </c>
      <c r="M17" s="16" cm="1">
        <f t="array" ref="M17">AVERAGE(_xlfn._xlws.FILTER(error,semester=J17))</f>
        <v>-0.65774631166666708</v>
      </c>
      <c r="N17" s="16" cm="1">
        <f t="array" ref="N17">MEDIAN(_xlfn._xlws.FILTER(error,semester=J17))</f>
        <v>-0.6231788999999992</v>
      </c>
      <c r="O17" s="16" cm="1">
        <f t="array" ref="O17">_xlfn.TAKE(L.tmean(_xlfn._xlws.FILTER(error,semester=J17),25%),1)</f>
        <v>-0.64346724333333383</v>
      </c>
      <c r="P17" s="11"/>
      <c r="Q17" s="11"/>
      <c r="R17" s="16"/>
      <c r="S17" s="16"/>
      <c r="T17" s="16"/>
      <c r="U17" s="16"/>
      <c r="V17" s="16"/>
      <c r="W17" s="16"/>
    </row>
    <row r="18" spans="1:25" x14ac:dyDescent="0.45">
      <c r="A18" t="s">
        <v>716</v>
      </c>
      <c r="B18" t="s">
        <v>697</v>
      </c>
      <c r="C18" t="s">
        <v>710</v>
      </c>
      <c r="D18" s="18">
        <v>22.98</v>
      </c>
      <c r="E18" s="17">
        <v>23.016999999999999</v>
      </c>
      <c r="F18" s="17">
        <f t="shared" si="0"/>
        <v>3.6999999999999034E-2</v>
      </c>
      <c r="J18" s="11" t="str">
        <v>S1997</v>
      </c>
      <c r="K18" s="11">
        <v>6</v>
      </c>
      <c r="L18" s="16">
        <v>-0.51583333333333314</v>
      </c>
      <c r="M18" s="16" cm="1">
        <f t="array" ref="M18">AVERAGE(_xlfn._xlws.FILTER(error,semester=J18))</f>
        <v>-0.51583333333333314</v>
      </c>
      <c r="N18" s="16" cm="1">
        <f t="array" ref="N18">MEDIAN(_xlfn._xlws.FILTER(error,semester=J18))</f>
        <v>-0.63400000000000034</v>
      </c>
      <c r="O18" s="16" cm="1">
        <f t="array" ref="O18">_xlfn.TAKE(L.tmean(_xlfn._xlws.FILTER(error,semester=J18),25%),1)</f>
        <v>-0.60849999999999937</v>
      </c>
      <c r="P18" s="11"/>
      <c r="Q18" s="11"/>
      <c r="R18" s="16"/>
      <c r="S18" s="16"/>
      <c r="T18" s="16"/>
      <c r="U18" s="16"/>
      <c r="V18" s="16"/>
      <c r="W18" s="16"/>
    </row>
    <row r="19" spans="1:25" x14ac:dyDescent="0.45">
      <c r="A19" t="s">
        <v>717</v>
      </c>
      <c r="B19" t="s">
        <v>697</v>
      </c>
      <c r="C19" t="s">
        <v>710</v>
      </c>
      <c r="D19" s="18">
        <v>18.45</v>
      </c>
      <c r="E19" s="17">
        <v>17.239999999999998</v>
      </c>
      <c r="F19" s="17">
        <f t="shared" si="0"/>
        <v>-1.2100000000000009</v>
      </c>
      <c r="J19" s="11" t="str">
        <v>S1998</v>
      </c>
      <c r="K19" s="11">
        <v>8</v>
      </c>
      <c r="L19" s="16">
        <v>0.28149999999999942</v>
      </c>
      <c r="M19" s="16" cm="1">
        <f t="array" ref="M19">AVERAGE(_xlfn._xlws.FILTER(error,semester=J19))</f>
        <v>0.28149999999999942</v>
      </c>
      <c r="N19" s="16" cm="1">
        <f t="array" ref="N19">MEDIAN(_xlfn._xlws.FILTER(error,semester=J19))</f>
        <v>-0.4845000000000006</v>
      </c>
      <c r="O19" s="16" cm="1">
        <f t="array" ref="O19">_xlfn.TAKE(L.tmean(_xlfn._xlws.FILTER(error,semester=J19),25%),1)</f>
        <v>-0.49300000000000033</v>
      </c>
      <c r="P19" s="11"/>
      <c r="Q19" s="11"/>
      <c r="R19" s="16"/>
      <c r="S19" s="16"/>
      <c r="T19" s="16"/>
      <c r="U19" s="16"/>
      <c r="V19" s="16"/>
      <c r="W19" s="16"/>
    </row>
    <row r="20" spans="1:25" x14ac:dyDescent="0.45">
      <c r="A20" t="s">
        <v>718</v>
      </c>
      <c r="B20" t="s">
        <v>697</v>
      </c>
      <c r="C20" t="s">
        <v>710</v>
      </c>
      <c r="D20" s="18">
        <v>21.52</v>
      </c>
      <c r="E20" s="17">
        <v>21.077999999999999</v>
      </c>
      <c r="F20" s="17">
        <f t="shared" si="0"/>
        <v>-0.44200000000000017</v>
      </c>
      <c r="J20" s="11" t="str">
        <v>S1999</v>
      </c>
      <c r="K20" s="11">
        <v>12</v>
      </c>
      <c r="L20" s="16">
        <v>-0.7811666666666669</v>
      </c>
      <c r="M20" s="16" cm="1">
        <f t="array" ref="M20">AVERAGE(_xlfn._xlws.FILTER(error,semester=J20))</f>
        <v>-0.7811666666666669</v>
      </c>
      <c r="N20" s="16" cm="1">
        <f t="array" ref="N20">MEDIAN(_xlfn._xlws.FILTER(error,semester=J20))</f>
        <v>-0.75699999999999967</v>
      </c>
      <c r="O20" s="16" cm="1">
        <f t="array" ref="O20">_xlfn.TAKE(L.tmean(_xlfn._xlws.FILTER(error,semester=J20),25%),1)</f>
        <v>-0.73633333333333317</v>
      </c>
      <c r="P20" s="11"/>
      <c r="Q20" s="11"/>
      <c r="R20" s="16"/>
      <c r="S20" s="16"/>
      <c r="T20" s="16"/>
      <c r="U20" s="16"/>
      <c r="V20" s="16"/>
      <c r="W20" s="16"/>
    </row>
    <row r="21" spans="1:25" x14ac:dyDescent="0.45">
      <c r="A21" t="s">
        <v>719</v>
      </c>
      <c r="B21" t="s">
        <v>702</v>
      </c>
      <c r="C21" t="s">
        <v>710</v>
      </c>
      <c r="D21" s="18">
        <v>21.4</v>
      </c>
      <c r="E21" s="17">
        <v>20.835000000000001</v>
      </c>
      <c r="F21" s="17">
        <f t="shared" si="0"/>
        <v>-0.56499999999999773</v>
      </c>
      <c r="J21" s="11" t="str">
        <v>S2000</v>
      </c>
      <c r="K21" s="11">
        <v>8</v>
      </c>
      <c r="L21" s="16">
        <v>-0.58562499999999984</v>
      </c>
      <c r="M21" s="16" cm="1">
        <f t="array" ref="M21">AVERAGE(_xlfn._xlws.FILTER(error,semester=J21))</f>
        <v>-0.58562499999999984</v>
      </c>
      <c r="N21" s="16" cm="1">
        <f t="array" ref="N21">MEDIAN(_xlfn._xlws.FILTER(error,semester=J21))</f>
        <v>-0.58399999999999963</v>
      </c>
      <c r="O21" s="16" cm="1">
        <f t="array" ref="O21">_xlfn.TAKE(L.tmean(_xlfn._xlws.FILTER(error,semester=J21),25%),1)</f>
        <v>-0.61524999999999963</v>
      </c>
      <c r="P21" s="11"/>
      <c r="Q21" s="11"/>
      <c r="R21" s="16"/>
      <c r="S21" s="16"/>
      <c r="T21" s="16"/>
      <c r="U21" s="16"/>
      <c r="V21" s="16"/>
      <c r="W21" s="16"/>
    </row>
    <row r="22" spans="1:25" ht="14.65" thickBot="1" x14ac:dyDescent="0.5">
      <c r="A22" t="s">
        <v>720</v>
      </c>
      <c r="B22" t="s">
        <v>702</v>
      </c>
      <c r="C22" t="s">
        <v>710</v>
      </c>
      <c r="D22" s="18">
        <v>23.76</v>
      </c>
      <c r="E22" s="17">
        <v>23.315000000000001</v>
      </c>
      <c r="F22" s="17">
        <f t="shared" si="0"/>
        <v>-0.44500000000000028</v>
      </c>
      <c r="J22" s="11"/>
      <c r="L22" s="13"/>
      <c r="M22" s="16"/>
      <c r="N22" s="16"/>
      <c r="O22" s="16"/>
    </row>
    <row r="23" spans="1:25" ht="14.65" thickBot="1" x14ac:dyDescent="0.5">
      <c r="A23" t="s">
        <v>721</v>
      </c>
      <c r="B23" t="s">
        <v>697</v>
      </c>
      <c r="C23" t="s">
        <v>722</v>
      </c>
      <c r="D23" s="18">
        <v>18.45</v>
      </c>
      <c r="E23" s="17">
        <v>18.164999999999999</v>
      </c>
      <c r="F23" s="17">
        <f t="shared" si="0"/>
        <v>-0.28500000000000014</v>
      </c>
      <c r="I23" s="14" t="s">
        <v>984</v>
      </c>
      <c r="J23" s="11">
        <v>0</v>
      </c>
      <c r="K23" s="11">
        <f>COUNTIF(error,"&lt;="&amp;J23)</f>
        <v>225</v>
      </c>
      <c r="M23" s="22" t="s">
        <v>990</v>
      </c>
      <c r="O23" s="11"/>
      <c r="S23" s="14" t="s">
        <v>989</v>
      </c>
      <c r="T23" s="20" t="s">
        <v>815</v>
      </c>
      <c r="V23" s="23" t="s">
        <v>998</v>
      </c>
      <c r="W23" s="24"/>
      <c r="X23" s="24"/>
      <c r="Y23" s="29"/>
    </row>
    <row r="24" spans="1:25" ht="14.65" thickBot="1" x14ac:dyDescent="0.5">
      <c r="A24" t="s">
        <v>723</v>
      </c>
      <c r="B24" t="s">
        <v>697</v>
      </c>
      <c r="C24" t="s">
        <v>722</v>
      </c>
      <c r="D24" s="18">
        <v>18.82</v>
      </c>
      <c r="E24" s="17">
        <v>18.507000000000001</v>
      </c>
      <c r="F24" s="17">
        <f t="shared" si="0"/>
        <v>-0.31299999999999883</v>
      </c>
      <c r="J24" s="14" t="s">
        <v>985</v>
      </c>
      <c r="K24" s="15">
        <f>K23/COUNT(error)</f>
        <v>0.86538461538461542</v>
      </c>
      <c r="M24" t="b">
        <f>TRUE</f>
        <v>1</v>
      </c>
      <c r="N24" s="11" cm="1">
        <f t="array" ref="N24:N25">M24:M25+0</f>
        <v>1</v>
      </c>
      <c r="O24" s="11"/>
      <c r="T24" s="21" t="s">
        <v>832</v>
      </c>
      <c r="V24" s="11"/>
      <c r="W24" t="s">
        <v>999</v>
      </c>
    </row>
    <row r="25" spans="1:25" x14ac:dyDescent="0.45">
      <c r="A25" t="s">
        <v>724</v>
      </c>
      <c r="B25" t="s">
        <v>702</v>
      </c>
      <c r="C25" t="s">
        <v>722</v>
      </c>
      <c r="D25" s="18">
        <v>30.85</v>
      </c>
      <c r="E25" s="17">
        <v>30.457000000000001</v>
      </c>
      <c r="F25" s="17">
        <f t="shared" si="0"/>
        <v>-0.39300000000000068</v>
      </c>
      <c r="M25" t="b">
        <f>FALSE</f>
        <v>0</v>
      </c>
      <c r="N25" s="11">
        <v>0</v>
      </c>
      <c r="O25" s="11"/>
      <c r="U25" s="11"/>
      <c r="V25" s="11"/>
      <c r="W25" t="s">
        <v>1000</v>
      </c>
    </row>
    <row r="26" spans="1:25" x14ac:dyDescent="0.45">
      <c r="A26" t="s">
        <v>725</v>
      </c>
      <c r="B26" t="s">
        <v>697</v>
      </c>
      <c r="C26" t="s">
        <v>722</v>
      </c>
      <c r="D26" s="18">
        <v>21.4</v>
      </c>
      <c r="E26" s="17">
        <v>20.864999999999998</v>
      </c>
      <c r="F26" s="17">
        <f t="shared" si="0"/>
        <v>-0.53500000000000014</v>
      </c>
      <c r="I26" s="11"/>
      <c r="N26" s="11"/>
      <c r="O26" s="11"/>
      <c r="U26" s="16"/>
      <c r="V26" s="16"/>
      <c r="W26" t="s">
        <v>1002</v>
      </c>
    </row>
    <row r="27" spans="1:25" x14ac:dyDescent="0.45">
      <c r="A27" t="s">
        <v>726</v>
      </c>
      <c r="B27" t="s">
        <v>702</v>
      </c>
      <c r="C27" t="s">
        <v>722</v>
      </c>
      <c r="D27" s="18">
        <v>28.47</v>
      </c>
      <c r="E27" s="17">
        <v>27.651</v>
      </c>
      <c r="F27" s="17">
        <f t="shared" si="0"/>
        <v>-0.81899999999999906</v>
      </c>
      <c r="I27" s="11"/>
      <c r="M27" s="22" t="s">
        <v>991</v>
      </c>
      <c r="O27" s="11"/>
      <c r="V27" s="16"/>
      <c r="W27" t="s">
        <v>1003</v>
      </c>
    </row>
    <row r="28" spans="1:25" x14ac:dyDescent="0.45">
      <c r="A28" t="s">
        <v>727</v>
      </c>
      <c r="B28" t="s">
        <v>697</v>
      </c>
      <c r="C28" t="s">
        <v>722</v>
      </c>
      <c r="D28" s="18">
        <v>29.19</v>
      </c>
      <c r="E28" s="17">
        <v>28.757999999999999</v>
      </c>
      <c r="F28" s="17">
        <f t="shared" si="0"/>
        <v>-0.43200000000000216</v>
      </c>
      <c r="M28" s="11" cm="1">
        <f t="array" ref="M28:M31">_xlfn.SEQUENCE(4,,-1)</f>
        <v>-1</v>
      </c>
      <c r="N28" t="b" cm="1">
        <f t="array" ref="N28:N31">IF(_xlfn.ANCHORARRAY(M28),TRUE,FALSE)</f>
        <v>1</v>
      </c>
      <c r="O28" s="11"/>
      <c r="V28" s="16"/>
      <c r="W28" t="s">
        <v>1005</v>
      </c>
    </row>
    <row r="29" spans="1:25" x14ac:dyDescent="0.45">
      <c r="A29" t="s">
        <v>728</v>
      </c>
      <c r="B29" t="s">
        <v>702</v>
      </c>
      <c r="C29" t="s">
        <v>722</v>
      </c>
      <c r="D29" s="18">
        <v>29.91</v>
      </c>
      <c r="E29" s="17">
        <v>28.137</v>
      </c>
      <c r="F29" s="17">
        <f t="shared" si="0"/>
        <v>-1.7729999999999997</v>
      </c>
      <c r="M29" s="11">
        <v>0</v>
      </c>
      <c r="N29" t="b">
        <v>0</v>
      </c>
      <c r="O29" s="11"/>
      <c r="V29" s="11"/>
      <c r="W29" t="s">
        <v>1004</v>
      </c>
    </row>
    <row r="30" spans="1:25" x14ac:dyDescent="0.45">
      <c r="A30" t="s">
        <v>729</v>
      </c>
      <c r="B30" t="s">
        <v>702</v>
      </c>
      <c r="C30" t="s">
        <v>722</v>
      </c>
      <c r="D30" s="18">
        <v>27.26</v>
      </c>
      <c r="E30" s="17">
        <v>25.888999999999999</v>
      </c>
      <c r="F30" s="17">
        <f t="shared" si="0"/>
        <v>-1.3710000000000022</v>
      </c>
      <c r="M30" s="11">
        <v>1</v>
      </c>
      <c r="N30" t="b">
        <v>1</v>
      </c>
      <c r="O30" s="11"/>
      <c r="V30" s="16"/>
    </row>
    <row r="31" spans="1:25" x14ac:dyDescent="0.45">
      <c r="A31" t="s">
        <v>730</v>
      </c>
      <c r="B31" t="s">
        <v>697</v>
      </c>
      <c r="C31" t="s">
        <v>722</v>
      </c>
      <c r="D31" s="18">
        <v>17.53</v>
      </c>
      <c r="E31" s="17">
        <v>17.088999999999999</v>
      </c>
      <c r="F31" s="17">
        <f t="shared" si="0"/>
        <v>-0.4410000000000025</v>
      </c>
      <c r="M31" s="11">
        <v>2</v>
      </c>
      <c r="N31" t="b">
        <v>1</v>
      </c>
      <c r="O31" s="11"/>
    </row>
    <row r="32" spans="1:25" ht="14.65" thickBot="1" x14ac:dyDescent="0.5">
      <c r="A32" t="s">
        <v>731</v>
      </c>
      <c r="B32" t="s">
        <v>697</v>
      </c>
      <c r="C32" t="s">
        <v>722</v>
      </c>
      <c r="D32" s="18">
        <v>21.13</v>
      </c>
      <c r="E32" s="17">
        <v>21.05</v>
      </c>
      <c r="F32" s="17">
        <f t="shared" si="0"/>
        <v>-7.9999999999998295E-2</v>
      </c>
    </row>
    <row r="33" spans="1:18" ht="14.65" thickBot="1" x14ac:dyDescent="0.5">
      <c r="A33" t="s">
        <v>732</v>
      </c>
      <c r="B33" t="s">
        <v>702</v>
      </c>
      <c r="C33" t="s">
        <v>722</v>
      </c>
      <c r="D33" s="18">
        <v>22.98</v>
      </c>
      <c r="E33" s="17">
        <v>22.835999999999999</v>
      </c>
      <c r="F33" s="17">
        <f t="shared" si="0"/>
        <v>-0.1440000000000019</v>
      </c>
      <c r="M33" s="23" t="s">
        <v>992</v>
      </c>
      <c r="N33" s="24"/>
      <c r="O33" s="25"/>
      <c r="P33" s="26"/>
      <c r="Q33" s="25"/>
      <c r="R33" s="26"/>
    </row>
    <row r="34" spans="1:18" x14ac:dyDescent="0.45">
      <c r="A34" t="s">
        <v>733</v>
      </c>
      <c r="B34" t="s">
        <v>697</v>
      </c>
      <c r="C34" t="s">
        <v>722</v>
      </c>
      <c r="D34" s="18">
        <v>25.11</v>
      </c>
      <c r="E34" s="17">
        <v>24.337</v>
      </c>
      <c r="F34" s="17">
        <f t="shared" si="0"/>
        <v>-0.77299999999999969</v>
      </c>
      <c r="M34" s="27" t="s">
        <v>993</v>
      </c>
      <c r="N34" s="27" t="s">
        <v>994</v>
      </c>
      <c r="O34" s="28" t="s">
        <v>995</v>
      </c>
      <c r="P34" s="28" t="s">
        <v>996</v>
      </c>
      <c r="Q34" s="28" t="s">
        <v>1006</v>
      </c>
      <c r="R34" s="28" t="s">
        <v>997</v>
      </c>
    </row>
    <row r="35" spans="1:18" x14ac:dyDescent="0.45">
      <c r="A35" t="s">
        <v>734</v>
      </c>
      <c r="B35" t="s">
        <v>697</v>
      </c>
      <c r="C35" t="s">
        <v>735</v>
      </c>
      <c r="D35" s="18">
        <v>28.47</v>
      </c>
      <c r="E35" s="17">
        <v>27.048999999999999</v>
      </c>
      <c r="F35" s="17">
        <f t="shared" si="0"/>
        <v>-1.4209999999999994</v>
      </c>
      <c r="M35" t="b">
        <f>TRUE</f>
        <v>1</v>
      </c>
      <c r="N35" t="b">
        <f>TRUE</f>
        <v>1</v>
      </c>
      <c r="O35" t="b">
        <f>AND(M35,N35)</f>
        <v>1</v>
      </c>
      <c r="P35" t="b">
        <f>OR(M35,N35)</f>
        <v>1</v>
      </c>
      <c r="Q35" s="11" t="b" cm="1">
        <f t="array" ref="Q35:Q38">IF(M35:M38*N35:N38,TRUE,FALSE)</f>
        <v>1</v>
      </c>
      <c r="R35" s="11" t="b" cm="1">
        <f t="array" ref="R35:R38">IF(M35:M38+N35:N38,TRUE,FALSE)</f>
        <v>1</v>
      </c>
    </row>
    <row r="36" spans="1:18" x14ac:dyDescent="0.45">
      <c r="A36" t="s">
        <v>736</v>
      </c>
      <c r="B36" t="s">
        <v>697</v>
      </c>
      <c r="C36" t="s">
        <v>735</v>
      </c>
      <c r="D36" s="18">
        <v>18.82</v>
      </c>
      <c r="E36" s="17">
        <v>17.785</v>
      </c>
      <c r="F36" s="17">
        <f t="shared" si="0"/>
        <v>-1.0350000000000001</v>
      </c>
      <c r="M36" t="b">
        <f>TRUE</f>
        <v>1</v>
      </c>
      <c r="N36" t="b">
        <f>FALSE</f>
        <v>0</v>
      </c>
      <c r="O36" t="b">
        <f t="shared" ref="O36:O38" si="1">AND(M36,N36)</f>
        <v>0</v>
      </c>
      <c r="P36" t="b">
        <f t="shared" ref="P36:P38" si="2">OR(M36,N36)</f>
        <v>1</v>
      </c>
      <c r="Q36" t="b">
        <v>0</v>
      </c>
      <c r="R36" t="b">
        <v>1</v>
      </c>
    </row>
    <row r="37" spans="1:18" x14ac:dyDescent="0.45">
      <c r="A37" t="s">
        <v>737</v>
      </c>
      <c r="B37" t="s">
        <v>702</v>
      </c>
      <c r="C37" t="s">
        <v>735</v>
      </c>
      <c r="D37" s="18">
        <v>29.19</v>
      </c>
      <c r="E37" s="17">
        <v>28.975000000000001</v>
      </c>
      <c r="F37" s="17">
        <f t="shared" si="0"/>
        <v>-0.21499999999999986</v>
      </c>
      <c r="M37" t="b">
        <f>FALSE</f>
        <v>0</v>
      </c>
      <c r="N37" t="b">
        <f>TRUE</f>
        <v>1</v>
      </c>
      <c r="O37" t="b">
        <f t="shared" si="1"/>
        <v>0</v>
      </c>
      <c r="P37" t="b">
        <f t="shared" si="2"/>
        <v>1</v>
      </c>
      <c r="Q37" t="b">
        <v>0</v>
      </c>
      <c r="R37" t="b">
        <v>1</v>
      </c>
    </row>
    <row r="38" spans="1:18" x14ac:dyDescent="0.45">
      <c r="A38" t="s">
        <v>738</v>
      </c>
      <c r="B38" t="s">
        <v>697</v>
      </c>
      <c r="C38" t="s">
        <v>735</v>
      </c>
      <c r="D38" s="18">
        <v>29.91</v>
      </c>
      <c r="E38" s="17">
        <v>28.847999999999999</v>
      </c>
      <c r="F38" s="17">
        <f t="shared" si="0"/>
        <v>-1.0620000000000012</v>
      </c>
      <c r="M38" t="b">
        <f>FALSE</f>
        <v>0</v>
      </c>
      <c r="N38" t="b">
        <f>FALSE</f>
        <v>0</v>
      </c>
      <c r="O38" t="b">
        <f t="shared" si="1"/>
        <v>0</v>
      </c>
      <c r="P38" t="b">
        <f t="shared" si="2"/>
        <v>0</v>
      </c>
      <c r="Q38" t="b">
        <v>0</v>
      </c>
      <c r="R38" t="b">
        <v>0</v>
      </c>
    </row>
    <row r="39" spans="1:18" x14ac:dyDescent="0.45">
      <c r="A39" t="s">
        <v>739</v>
      </c>
      <c r="B39" t="s">
        <v>697</v>
      </c>
      <c r="C39" t="s">
        <v>735</v>
      </c>
      <c r="D39" s="18">
        <v>17.53</v>
      </c>
      <c r="E39" s="17">
        <v>18.007000000000001</v>
      </c>
      <c r="F39" s="17">
        <f t="shared" si="0"/>
        <v>0.47700000000000031</v>
      </c>
    </row>
    <row r="40" spans="1:18" x14ac:dyDescent="0.45">
      <c r="A40" t="s">
        <v>740</v>
      </c>
      <c r="B40" t="s">
        <v>697</v>
      </c>
      <c r="C40" t="s">
        <v>735</v>
      </c>
      <c r="D40" s="18">
        <v>22.23</v>
      </c>
      <c r="E40" s="17">
        <v>20.872</v>
      </c>
      <c r="F40" s="17">
        <f t="shared" si="0"/>
        <v>-1.3580000000000005</v>
      </c>
    </row>
    <row r="41" spans="1:18" x14ac:dyDescent="0.45">
      <c r="A41" t="s">
        <v>741</v>
      </c>
      <c r="B41" t="s">
        <v>702</v>
      </c>
      <c r="C41" t="s">
        <v>735</v>
      </c>
      <c r="D41" s="18">
        <v>30.85</v>
      </c>
      <c r="E41" s="17">
        <v>30.773</v>
      </c>
      <c r="F41" s="17">
        <f t="shared" si="0"/>
        <v>-7.7000000000001734E-2</v>
      </c>
    </row>
    <row r="42" spans="1:18" x14ac:dyDescent="0.45">
      <c r="A42" t="s">
        <v>742</v>
      </c>
      <c r="B42" t="s">
        <v>697</v>
      </c>
      <c r="C42" t="s">
        <v>735</v>
      </c>
      <c r="D42" s="18">
        <v>23.76</v>
      </c>
      <c r="E42" s="17">
        <v>23.155999999999999</v>
      </c>
      <c r="F42" s="17">
        <f t="shared" si="0"/>
        <v>-0.60400000000000276</v>
      </c>
    </row>
    <row r="43" spans="1:18" x14ac:dyDescent="0.45">
      <c r="A43" t="s">
        <v>743</v>
      </c>
      <c r="B43" t="s">
        <v>702</v>
      </c>
      <c r="C43" t="s">
        <v>735</v>
      </c>
      <c r="D43" s="18">
        <v>18.45</v>
      </c>
      <c r="E43" s="17">
        <v>17.934999999999999</v>
      </c>
      <c r="F43" s="17">
        <f t="shared" si="0"/>
        <v>-0.51500000000000057</v>
      </c>
    </row>
    <row r="44" spans="1:18" x14ac:dyDescent="0.45">
      <c r="A44" t="s">
        <v>744</v>
      </c>
      <c r="B44" t="s">
        <v>702</v>
      </c>
      <c r="C44" t="s">
        <v>735</v>
      </c>
      <c r="D44" s="18">
        <v>27.26</v>
      </c>
      <c r="E44" s="17">
        <v>26.433</v>
      </c>
      <c r="F44" s="17">
        <f t="shared" si="0"/>
        <v>-0.82700000000000173</v>
      </c>
    </row>
    <row r="45" spans="1:18" x14ac:dyDescent="0.45">
      <c r="A45" t="s">
        <v>745</v>
      </c>
      <c r="B45" t="s">
        <v>697</v>
      </c>
      <c r="C45" t="s">
        <v>735</v>
      </c>
      <c r="D45" s="18">
        <v>21.52</v>
      </c>
      <c r="E45" s="17">
        <v>21.164000000000001</v>
      </c>
      <c r="F45" s="17">
        <f t="shared" si="0"/>
        <v>-0.3559999999999981</v>
      </c>
    </row>
    <row r="46" spans="1:18" x14ac:dyDescent="0.45">
      <c r="A46" t="s">
        <v>746</v>
      </c>
      <c r="B46" t="s">
        <v>697</v>
      </c>
      <c r="C46" t="s">
        <v>735</v>
      </c>
      <c r="D46" s="18">
        <v>21.13</v>
      </c>
      <c r="E46" s="17">
        <v>20.629000000000001</v>
      </c>
      <c r="F46" s="17">
        <f t="shared" si="0"/>
        <v>-0.50099999999999767</v>
      </c>
    </row>
    <row r="47" spans="1:18" x14ac:dyDescent="0.45">
      <c r="A47" t="s">
        <v>747</v>
      </c>
      <c r="B47" t="s">
        <v>702</v>
      </c>
      <c r="C47" t="s">
        <v>735</v>
      </c>
      <c r="D47" s="18">
        <v>22.98</v>
      </c>
      <c r="E47" s="17">
        <v>22.268999999999998</v>
      </c>
      <c r="F47" s="17">
        <f t="shared" si="0"/>
        <v>-0.71100000000000207</v>
      </c>
    </row>
    <row r="48" spans="1:18" x14ac:dyDescent="0.45">
      <c r="A48" t="s">
        <v>748</v>
      </c>
      <c r="B48" t="s">
        <v>702</v>
      </c>
      <c r="C48" t="s">
        <v>749</v>
      </c>
      <c r="D48" s="18">
        <v>21.52</v>
      </c>
      <c r="E48" s="17">
        <v>21.74</v>
      </c>
      <c r="F48" s="17">
        <f t="shared" si="0"/>
        <v>0.21999999999999886</v>
      </c>
    </row>
    <row r="49" spans="1:6" x14ac:dyDescent="0.45">
      <c r="A49" t="s">
        <v>750</v>
      </c>
      <c r="B49" t="s">
        <v>697</v>
      </c>
      <c r="C49" t="s">
        <v>749</v>
      </c>
      <c r="D49" s="18">
        <v>23.76</v>
      </c>
      <c r="E49" s="17">
        <v>24.204999999999998</v>
      </c>
      <c r="F49" s="17">
        <f t="shared" si="0"/>
        <v>0.44499999999999673</v>
      </c>
    </row>
    <row r="50" spans="1:6" x14ac:dyDescent="0.45">
      <c r="A50" t="s">
        <v>751</v>
      </c>
      <c r="B50" t="s">
        <v>697</v>
      </c>
      <c r="C50" t="s">
        <v>749</v>
      </c>
      <c r="D50" s="18">
        <v>21.13</v>
      </c>
      <c r="E50" s="17">
        <v>20.878</v>
      </c>
      <c r="F50" s="17">
        <f t="shared" si="0"/>
        <v>-0.25199999999999889</v>
      </c>
    </row>
    <row r="51" spans="1:6" x14ac:dyDescent="0.45">
      <c r="A51" t="s">
        <v>752</v>
      </c>
      <c r="B51" t="s">
        <v>697</v>
      </c>
      <c r="C51" t="s">
        <v>749</v>
      </c>
      <c r="D51" s="18">
        <v>29.19</v>
      </c>
      <c r="E51" s="17">
        <v>28.831</v>
      </c>
      <c r="F51" s="17">
        <f t="shared" si="0"/>
        <v>-0.35900000000000176</v>
      </c>
    </row>
    <row r="52" spans="1:6" x14ac:dyDescent="0.45">
      <c r="A52" t="s">
        <v>753</v>
      </c>
      <c r="B52" t="s">
        <v>697</v>
      </c>
      <c r="C52" t="s">
        <v>749</v>
      </c>
      <c r="D52" s="18">
        <v>25.11</v>
      </c>
      <c r="E52" s="17">
        <v>25.613</v>
      </c>
      <c r="F52" s="17">
        <f t="shared" si="0"/>
        <v>0.50300000000000011</v>
      </c>
    </row>
    <row r="53" spans="1:6" x14ac:dyDescent="0.45">
      <c r="A53" t="s">
        <v>754</v>
      </c>
      <c r="B53" t="s">
        <v>702</v>
      </c>
      <c r="C53" t="s">
        <v>749</v>
      </c>
      <c r="D53" s="18">
        <v>18.45</v>
      </c>
      <c r="E53" s="17">
        <v>18.239000000000001</v>
      </c>
      <c r="F53" s="17">
        <f t="shared" si="0"/>
        <v>-0.21099999999999852</v>
      </c>
    </row>
    <row r="54" spans="1:6" x14ac:dyDescent="0.45">
      <c r="A54" t="s">
        <v>755</v>
      </c>
      <c r="B54" t="s">
        <v>697</v>
      </c>
      <c r="C54" t="s">
        <v>749</v>
      </c>
      <c r="D54" s="18">
        <v>23.76</v>
      </c>
      <c r="E54" s="17">
        <v>23.564</v>
      </c>
      <c r="F54" s="17">
        <f t="shared" si="0"/>
        <v>-0.19600000000000151</v>
      </c>
    </row>
    <row r="55" spans="1:6" x14ac:dyDescent="0.45">
      <c r="A55" t="s">
        <v>756</v>
      </c>
      <c r="B55" t="s">
        <v>702</v>
      </c>
      <c r="C55" t="s">
        <v>749</v>
      </c>
      <c r="D55" s="18">
        <v>30.85</v>
      </c>
      <c r="E55" s="17">
        <v>30.956</v>
      </c>
      <c r="F55" s="17">
        <f t="shared" si="0"/>
        <v>0.1059999999999981</v>
      </c>
    </row>
    <row r="56" spans="1:6" x14ac:dyDescent="0.45">
      <c r="A56" t="s">
        <v>757</v>
      </c>
      <c r="B56" t="s">
        <v>702</v>
      </c>
      <c r="C56" t="s">
        <v>749</v>
      </c>
      <c r="D56" s="18">
        <v>21.13</v>
      </c>
      <c r="E56" s="17">
        <v>20.777999999999999</v>
      </c>
      <c r="F56" s="17">
        <f t="shared" si="0"/>
        <v>-0.35200000000000031</v>
      </c>
    </row>
    <row r="57" spans="1:6" x14ac:dyDescent="0.45">
      <c r="A57" t="s">
        <v>758</v>
      </c>
      <c r="B57" t="s">
        <v>697</v>
      </c>
      <c r="C57" t="s">
        <v>749</v>
      </c>
      <c r="D57" s="18">
        <v>21.13</v>
      </c>
      <c r="E57" s="17">
        <v>20.524000000000001</v>
      </c>
      <c r="F57" s="17">
        <f t="shared" si="0"/>
        <v>-0.6059999999999981</v>
      </c>
    </row>
    <row r="58" spans="1:6" x14ac:dyDescent="0.45">
      <c r="A58" t="s">
        <v>759</v>
      </c>
      <c r="B58" t="s">
        <v>702</v>
      </c>
      <c r="C58" t="s">
        <v>749</v>
      </c>
      <c r="D58" s="18">
        <v>22.98</v>
      </c>
      <c r="E58" s="17">
        <v>22.439</v>
      </c>
      <c r="F58" s="17">
        <f t="shared" si="0"/>
        <v>-0.54100000000000037</v>
      </c>
    </row>
    <row r="59" spans="1:6" x14ac:dyDescent="0.45">
      <c r="A59" t="s">
        <v>760</v>
      </c>
      <c r="B59" t="s">
        <v>697</v>
      </c>
      <c r="C59" t="s">
        <v>749</v>
      </c>
      <c r="D59" s="18">
        <v>18.82</v>
      </c>
      <c r="E59" s="17">
        <v>18.7</v>
      </c>
      <c r="F59" s="17">
        <f t="shared" si="0"/>
        <v>-0.12000000000000099</v>
      </c>
    </row>
    <row r="60" spans="1:6" x14ac:dyDescent="0.45">
      <c r="A60" t="s">
        <v>761</v>
      </c>
      <c r="B60" t="s">
        <v>697</v>
      </c>
      <c r="C60" t="s">
        <v>762</v>
      </c>
      <c r="D60" s="18">
        <v>18.45</v>
      </c>
      <c r="E60" s="17">
        <v>18.053000000000001</v>
      </c>
      <c r="F60" s="17">
        <f t="shared" si="0"/>
        <v>-0.39699999999999847</v>
      </c>
    </row>
    <row r="61" spans="1:6" x14ac:dyDescent="0.45">
      <c r="A61" t="s">
        <v>763</v>
      </c>
      <c r="B61" t="s">
        <v>702</v>
      </c>
      <c r="C61" t="s">
        <v>762</v>
      </c>
      <c r="D61" s="18">
        <v>30.85</v>
      </c>
      <c r="E61" s="17">
        <v>30.652999999999999</v>
      </c>
      <c r="F61" s="17">
        <f t="shared" si="0"/>
        <v>-0.19700000000000273</v>
      </c>
    </row>
    <row r="62" spans="1:6" x14ac:dyDescent="0.45">
      <c r="A62" t="s">
        <v>764</v>
      </c>
      <c r="B62" t="s">
        <v>702</v>
      </c>
      <c r="C62" t="s">
        <v>762</v>
      </c>
      <c r="D62" s="18">
        <v>17.53</v>
      </c>
      <c r="E62" s="17">
        <v>17.838999999999999</v>
      </c>
      <c r="F62" s="17">
        <f t="shared" si="0"/>
        <v>0.3089999999999975</v>
      </c>
    </row>
    <row r="63" spans="1:6" x14ac:dyDescent="0.45">
      <c r="A63" t="s">
        <v>765</v>
      </c>
      <c r="B63" t="s">
        <v>702</v>
      </c>
      <c r="C63" t="s">
        <v>762</v>
      </c>
      <c r="D63" s="18">
        <v>27.26</v>
      </c>
      <c r="E63" s="17">
        <v>26.579000000000001</v>
      </c>
      <c r="F63" s="17">
        <f t="shared" si="0"/>
        <v>-0.68100000000000094</v>
      </c>
    </row>
    <row r="64" spans="1:6" x14ac:dyDescent="0.45">
      <c r="A64" t="s">
        <v>766</v>
      </c>
      <c r="B64" t="s">
        <v>697</v>
      </c>
      <c r="C64" t="s">
        <v>762</v>
      </c>
      <c r="D64" s="18">
        <v>28.47</v>
      </c>
      <c r="E64" s="17">
        <v>27.260999999999999</v>
      </c>
      <c r="F64" s="17">
        <f t="shared" si="0"/>
        <v>-1.2089999999999996</v>
      </c>
    </row>
    <row r="65" spans="1:6" x14ac:dyDescent="0.45">
      <c r="A65" t="s">
        <v>767</v>
      </c>
      <c r="B65" t="s">
        <v>697</v>
      </c>
      <c r="C65" t="s">
        <v>762</v>
      </c>
      <c r="D65" s="18">
        <v>25.11</v>
      </c>
      <c r="E65" s="17">
        <v>24.751000000000001</v>
      </c>
      <c r="F65" s="17">
        <f t="shared" si="0"/>
        <v>-0.35899999999999821</v>
      </c>
    </row>
    <row r="66" spans="1:6" x14ac:dyDescent="0.45">
      <c r="A66" t="s">
        <v>768</v>
      </c>
      <c r="B66" t="s">
        <v>702</v>
      </c>
      <c r="C66" t="s">
        <v>762</v>
      </c>
      <c r="D66" s="18">
        <v>22.98</v>
      </c>
      <c r="E66" s="17">
        <v>22.443000000000001</v>
      </c>
      <c r="F66" s="17">
        <f t="shared" ref="F66:F129" si="3">E66-D66</f>
        <v>-0.53699999999999903</v>
      </c>
    </row>
    <row r="67" spans="1:6" x14ac:dyDescent="0.45">
      <c r="A67" t="s">
        <v>769</v>
      </c>
      <c r="B67" t="s">
        <v>697</v>
      </c>
      <c r="C67" t="s">
        <v>762</v>
      </c>
      <c r="D67" s="18">
        <v>21.13</v>
      </c>
      <c r="E67" s="17">
        <v>20.456</v>
      </c>
      <c r="F67" s="17">
        <f t="shared" si="3"/>
        <v>-0.67399999999999949</v>
      </c>
    </row>
    <row r="68" spans="1:6" x14ac:dyDescent="0.45">
      <c r="A68" t="s">
        <v>770</v>
      </c>
      <c r="B68" t="s">
        <v>702</v>
      </c>
      <c r="C68" t="s">
        <v>762</v>
      </c>
      <c r="D68" s="18">
        <v>18.45</v>
      </c>
      <c r="E68" s="17">
        <v>18.167999999999999</v>
      </c>
      <c r="F68" s="17">
        <f t="shared" si="3"/>
        <v>-0.28200000000000003</v>
      </c>
    </row>
    <row r="69" spans="1:6" x14ac:dyDescent="0.45">
      <c r="A69" t="s">
        <v>771</v>
      </c>
      <c r="B69" t="s">
        <v>702</v>
      </c>
      <c r="C69" t="s">
        <v>762</v>
      </c>
      <c r="D69" s="18">
        <v>21.13</v>
      </c>
      <c r="E69" s="17">
        <v>21.213999999999999</v>
      </c>
      <c r="F69" s="17">
        <f t="shared" si="3"/>
        <v>8.3999999999999631E-2</v>
      </c>
    </row>
    <row r="70" spans="1:6" x14ac:dyDescent="0.45">
      <c r="A70" t="s">
        <v>772</v>
      </c>
      <c r="B70" t="s">
        <v>702</v>
      </c>
      <c r="C70" t="s">
        <v>762</v>
      </c>
      <c r="D70" s="18">
        <v>22.23</v>
      </c>
      <c r="E70" s="17">
        <v>21.763999999999999</v>
      </c>
      <c r="F70" s="17">
        <f t="shared" si="3"/>
        <v>-0.46600000000000108</v>
      </c>
    </row>
    <row r="71" spans="1:6" x14ac:dyDescent="0.45">
      <c r="A71" t="s">
        <v>773</v>
      </c>
      <c r="B71" t="s">
        <v>697</v>
      </c>
      <c r="C71" t="s">
        <v>762</v>
      </c>
      <c r="D71" s="18">
        <v>21.52</v>
      </c>
      <c r="E71" s="17">
        <v>21.166</v>
      </c>
      <c r="F71" s="17">
        <f t="shared" si="3"/>
        <v>-0.3539999999999992</v>
      </c>
    </row>
    <row r="72" spans="1:6" x14ac:dyDescent="0.45">
      <c r="A72" t="s">
        <v>774</v>
      </c>
      <c r="B72" t="s">
        <v>702</v>
      </c>
      <c r="C72" t="s">
        <v>762</v>
      </c>
      <c r="D72" s="18">
        <v>23.76</v>
      </c>
      <c r="E72" s="17">
        <v>23.645</v>
      </c>
      <c r="F72" s="17">
        <f t="shared" si="3"/>
        <v>-0.11500000000000199</v>
      </c>
    </row>
    <row r="73" spans="1:6" x14ac:dyDescent="0.45">
      <c r="A73" t="s">
        <v>775</v>
      </c>
      <c r="B73" t="s">
        <v>702</v>
      </c>
      <c r="C73" t="s">
        <v>762</v>
      </c>
      <c r="D73" s="18">
        <v>22.23</v>
      </c>
      <c r="E73" s="17">
        <v>21.658000000000001</v>
      </c>
      <c r="F73" s="17">
        <f t="shared" si="3"/>
        <v>-0.57199999999999918</v>
      </c>
    </row>
    <row r="74" spans="1:6" x14ac:dyDescent="0.45">
      <c r="A74" t="s">
        <v>776</v>
      </c>
      <c r="B74" t="s">
        <v>702</v>
      </c>
      <c r="C74" t="s">
        <v>762</v>
      </c>
      <c r="D74" s="18">
        <v>18.82</v>
      </c>
      <c r="E74" s="17">
        <v>18.422999999999998</v>
      </c>
      <c r="F74" s="17">
        <f t="shared" si="3"/>
        <v>-0.39700000000000202</v>
      </c>
    </row>
    <row r="75" spans="1:6" x14ac:dyDescent="0.45">
      <c r="A75" t="s">
        <v>777</v>
      </c>
      <c r="B75" t="s">
        <v>697</v>
      </c>
      <c r="C75" t="s">
        <v>762</v>
      </c>
      <c r="D75" s="18">
        <v>22.98</v>
      </c>
      <c r="E75" s="17">
        <v>22.952999999999999</v>
      </c>
      <c r="F75" s="17">
        <f t="shared" si="3"/>
        <v>-2.7000000000001023E-2</v>
      </c>
    </row>
    <row r="76" spans="1:6" x14ac:dyDescent="0.45">
      <c r="A76" t="s">
        <v>778</v>
      </c>
      <c r="B76" t="s">
        <v>702</v>
      </c>
      <c r="C76" t="s">
        <v>762</v>
      </c>
      <c r="D76" s="18">
        <v>29.91</v>
      </c>
      <c r="E76" s="17">
        <v>28.536000000000001</v>
      </c>
      <c r="F76" s="17">
        <f t="shared" si="3"/>
        <v>-1.3739999999999988</v>
      </c>
    </row>
    <row r="77" spans="1:6" x14ac:dyDescent="0.45">
      <c r="A77" t="s">
        <v>779</v>
      </c>
      <c r="B77" t="s">
        <v>697</v>
      </c>
      <c r="C77" t="s">
        <v>762</v>
      </c>
      <c r="D77" s="18">
        <v>17.53</v>
      </c>
      <c r="E77" s="17">
        <v>17.957000000000001</v>
      </c>
      <c r="F77" s="17">
        <f t="shared" si="3"/>
        <v>0.4269999999999996</v>
      </c>
    </row>
    <row r="78" spans="1:6" x14ac:dyDescent="0.45">
      <c r="A78" t="s">
        <v>780</v>
      </c>
      <c r="B78" t="s">
        <v>697</v>
      </c>
      <c r="C78" t="s">
        <v>762</v>
      </c>
      <c r="D78" s="18">
        <v>21.4</v>
      </c>
      <c r="E78" s="17">
        <v>20.95</v>
      </c>
      <c r="F78" s="17">
        <f t="shared" si="3"/>
        <v>-0.44999999999999929</v>
      </c>
    </row>
    <row r="79" spans="1:6" x14ac:dyDescent="0.45">
      <c r="A79" t="s">
        <v>781</v>
      </c>
      <c r="B79" t="s">
        <v>697</v>
      </c>
      <c r="C79" t="s">
        <v>762</v>
      </c>
      <c r="D79" s="18">
        <v>21.52</v>
      </c>
      <c r="E79" s="17">
        <v>20.887</v>
      </c>
      <c r="F79" s="17">
        <f t="shared" si="3"/>
        <v>-0.63299999999999912</v>
      </c>
    </row>
    <row r="80" spans="1:6" x14ac:dyDescent="0.45">
      <c r="A80" t="s">
        <v>782</v>
      </c>
      <c r="B80" t="s">
        <v>702</v>
      </c>
      <c r="C80" t="s">
        <v>762</v>
      </c>
      <c r="D80" s="18">
        <v>28.47</v>
      </c>
      <c r="E80" s="17">
        <v>27.513999999999999</v>
      </c>
      <c r="F80" s="17">
        <f t="shared" si="3"/>
        <v>-0.95599999999999952</v>
      </c>
    </row>
    <row r="81" spans="1:6" x14ac:dyDescent="0.45">
      <c r="A81" t="s">
        <v>783</v>
      </c>
      <c r="B81" t="s">
        <v>697</v>
      </c>
      <c r="C81" t="s">
        <v>762</v>
      </c>
      <c r="D81" s="18">
        <v>29.19</v>
      </c>
      <c r="E81" s="17">
        <v>28.85</v>
      </c>
      <c r="F81" s="17">
        <f t="shared" si="3"/>
        <v>-0.33999999999999986</v>
      </c>
    </row>
    <row r="82" spans="1:6" x14ac:dyDescent="0.45">
      <c r="A82" t="s">
        <v>784</v>
      </c>
      <c r="B82" t="s">
        <v>697</v>
      </c>
      <c r="C82" t="s">
        <v>762</v>
      </c>
      <c r="D82" s="18">
        <v>25.11</v>
      </c>
      <c r="E82" s="17">
        <v>24.463000000000001</v>
      </c>
      <c r="F82" s="17">
        <f t="shared" si="3"/>
        <v>-0.64699999999999847</v>
      </c>
    </row>
    <row r="83" spans="1:6" x14ac:dyDescent="0.45">
      <c r="A83" t="s">
        <v>785</v>
      </c>
      <c r="B83" t="s">
        <v>702</v>
      </c>
      <c r="C83" t="s">
        <v>762</v>
      </c>
      <c r="D83" s="18">
        <v>19.82</v>
      </c>
      <c r="E83" s="17">
        <v>19.047000000000001</v>
      </c>
      <c r="F83" s="17">
        <f t="shared" si="3"/>
        <v>-0.77299999999999969</v>
      </c>
    </row>
    <row r="84" spans="1:6" x14ac:dyDescent="0.45">
      <c r="A84" t="s">
        <v>786</v>
      </c>
      <c r="B84" t="s">
        <v>697</v>
      </c>
      <c r="C84" t="s">
        <v>762</v>
      </c>
      <c r="D84" s="18">
        <v>27.26</v>
      </c>
      <c r="E84" s="17">
        <v>26.408999999999999</v>
      </c>
      <c r="F84" s="17">
        <f t="shared" si="3"/>
        <v>-0.85100000000000264</v>
      </c>
    </row>
    <row r="85" spans="1:6" x14ac:dyDescent="0.45">
      <c r="A85" t="s">
        <v>787</v>
      </c>
      <c r="B85" t="s">
        <v>697</v>
      </c>
      <c r="C85" t="s">
        <v>788</v>
      </c>
      <c r="D85" s="18">
        <v>29.91</v>
      </c>
      <c r="E85" s="17">
        <v>29.257999999999999</v>
      </c>
      <c r="F85" s="17">
        <f t="shared" si="3"/>
        <v>-0.65200000000000102</v>
      </c>
    </row>
    <row r="86" spans="1:6" x14ac:dyDescent="0.45">
      <c r="A86" t="s">
        <v>789</v>
      </c>
      <c r="B86" t="s">
        <v>697</v>
      </c>
      <c r="C86" t="s">
        <v>788</v>
      </c>
      <c r="D86" s="18">
        <v>30.85</v>
      </c>
      <c r="E86" s="17">
        <v>30.876999999999999</v>
      </c>
      <c r="F86" s="17">
        <f t="shared" si="3"/>
        <v>2.699999999999747E-2</v>
      </c>
    </row>
    <row r="87" spans="1:6" x14ac:dyDescent="0.45">
      <c r="A87" t="s">
        <v>790</v>
      </c>
      <c r="B87" t="s">
        <v>702</v>
      </c>
      <c r="C87" t="s">
        <v>788</v>
      </c>
      <c r="D87" s="18">
        <v>21.52</v>
      </c>
      <c r="E87" s="17">
        <v>21.105</v>
      </c>
      <c r="F87" s="17">
        <f t="shared" si="3"/>
        <v>-0.41499999999999915</v>
      </c>
    </row>
    <row r="88" spans="1:6" x14ac:dyDescent="0.45">
      <c r="A88" t="s">
        <v>791</v>
      </c>
      <c r="B88" t="s">
        <v>702</v>
      </c>
      <c r="C88" t="s">
        <v>788</v>
      </c>
      <c r="D88" s="18">
        <v>22.23</v>
      </c>
      <c r="E88" s="17">
        <v>22.452999999999999</v>
      </c>
      <c r="F88" s="17">
        <f t="shared" si="3"/>
        <v>0.22299999999999898</v>
      </c>
    </row>
    <row r="89" spans="1:6" x14ac:dyDescent="0.45">
      <c r="A89" t="s">
        <v>792</v>
      </c>
      <c r="B89" t="s">
        <v>702</v>
      </c>
      <c r="C89" t="s">
        <v>788</v>
      </c>
      <c r="D89" s="18">
        <v>23.76</v>
      </c>
      <c r="E89" s="17">
        <v>23.271000000000001</v>
      </c>
      <c r="F89" s="17">
        <f t="shared" si="3"/>
        <v>-0.48900000000000077</v>
      </c>
    </row>
    <row r="90" spans="1:6" x14ac:dyDescent="0.45">
      <c r="A90" t="s">
        <v>793</v>
      </c>
      <c r="B90" t="s">
        <v>702</v>
      </c>
      <c r="C90" t="s">
        <v>788</v>
      </c>
      <c r="D90" s="18">
        <v>21.4</v>
      </c>
      <c r="E90" s="17">
        <v>20.956</v>
      </c>
      <c r="F90" s="17">
        <f t="shared" si="3"/>
        <v>-0.44399999999999906</v>
      </c>
    </row>
    <row r="91" spans="1:6" x14ac:dyDescent="0.45">
      <c r="A91" t="s">
        <v>794</v>
      </c>
      <c r="B91" t="s">
        <v>702</v>
      </c>
      <c r="C91" t="s">
        <v>788</v>
      </c>
      <c r="D91" s="18">
        <v>28.47</v>
      </c>
      <c r="E91" s="17">
        <v>27.728000000000002</v>
      </c>
      <c r="F91" s="17">
        <f t="shared" si="3"/>
        <v>-0.74199999999999733</v>
      </c>
    </row>
    <row r="92" spans="1:6" x14ac:dyDescent="0.45">
      <c r="A92" t="s">
        <v>795</v>
      </c>
      <c r="B92" t="s">
        <v>702</v>
      </c>
      <c r="C92" t="s">
        <v>788</v>
      </c>
      <c r="D92" s="18">
        <v>25.11</v>
      </c>
      <c r="E92" s="17">
        <v>24.661999999999999</v>
      </c>
      <c r="F92" s="17">
        <f t="shared" si="3"/>
        <v>-0.4480000000000004</v>
      </c>
    </row>
    <row r="93" spans="1:6" x14ac:dyDescent="0.45">
      <c r="A93" t="s">
        <v>796</v>
      </c>
      <c r="B93" t="s">
        <v>702</v>
      </c>
      <c r="C93" t="s">
        <v>788</v>
      </c>
      <c r="D93" s="18">
        <v>22.98</v>
      </c>
      <c r="E93" s="17">
        <v>23.178999999999998</v>
      </c>
      <c r="F93" s="17">
        <f t="shared" si="3"/>
        <v>0.19899999999999807</v>
      </c>
    </row>
    <row r="94" spans="1:6" x14ac:dyDescent="0.45">
      <c r="A94" t="s">
        <v>797</v>
      </c>
      <c r="B94" t="s">
        <v>697</v>
      </c>
      <c r="C94" t="s">
        <v>788</v>
      </c>
      <c r="D94" s="18">
        <v>17.53</v>
      </c>
      <c r="E94" s="17">
        <v>18.552</v>
      </c>
      <c r="F94" s="17">
        <f t="shared" si="3"/>
        <v>1.0219999999999985</v>
      </c>
    </row>
    <row r="95" spans="1:6" x14ac:dyDescent="0.45">
      <c r="A95" t="s">
        <v>798</v>
      </c>
      <c r="B95" t="s">
        <v>697</v>
      </c>
      <c r="C95" t="s">
        <v>788</v>
      </c>
      <c r="D95" s="18">
        <v>21.13</v>
      </c>
      <c r="E95" s="17">
        <v>20.61</v>
      </c>
      <c r="F95" s="17">
        <f t="shared" si="3"/>
        <v>-0.51999999999999957</v>
      </c>
    </row>
    <row r="96" spans="1:6" x14ac:dyDescent="0.45">
      <c r="A96" t="s">
        <v>799</v>
      </c>
      <c r="B96" t="s">
        <v>697</v>
      </c>
      <c r="C96" t="s">
        <v>788</v>
      </c>
      <c r="D96" s="18">
        <v>18.45</v>
      </c>
      <c r="E96" s="17">
        <v>17.876000000000001</v>
      </c>
      <c r="F96" s="17">
        <f t="shared" si="3"/>
        <v>-0.57399999999999807</v>
      </c>
    </row>
    <row r="97" spans="1:6" x14ac:dyDescent="0.45">
      <c r="A97" t="s">
        <v>800</v>
      </c>
      <c r="B97" t="s">
        <v>697</v>
      </c>
      <c r="C97" t="s">
        <v>801</v>
      </c>
      <c r="D97" s="18">
        <v>19.82</v>
      </c>
      <c r="E97" s="17">
        <v>19.457000000000001</v>
      </c>
      <c r="F97" s="17">
        <f t="shared" si="3"/>
        <v>-0.36299999999999955</v>
      </c>
    </row>
    <row r="98" spans="1:6" x14ac:dyDescent="0.45">
      <c r="A98" t="s">
        <v>802</v>
      </c>
      <c r="B98" t="s">
        <v>697</v>
      </c>
      <c r="C98" t="s">
        <v>801</v>
      </c>
      <c r="D98" s="18">
        <v>29.19</v>
      </c>
      <c r="E98" s="17">
        <v>28.713999999999999</v>
      </c>
      <c r="F98" s="17">
        <f t="shared" si="3"/>
        <v>-0.47600000000000264</v>
      </c>
    </row>
    <row r="99" spans="1:6" x14ac:dyDescent="0.45">
      <c r="A99" t="s">
        <v>803</v>
      </c>
      <c r="B99" t="s">
        <v>697</v>
      </c>
      <c r="C99" t="s">
        <v>801</v>
      </c>
      <c r="D99" s="18">
        <v>21.13</v>
      </c>
      <c r="E99" s="17">
        <v>20.67</v>
      </c>
      <c r="F99" s="17">
        <f t="shared" si="3"/>
        <v>-0.4599999999999973</v>
      </c>
    </row>
    <row r="100" spans="1:6" x14ac:dyDescent="0.45">
      <c r="A100" t="s">
        <v>804</v>
      </c>
      <c r="B100" t="s">
        <v>702</v>
      </c>
      <c r="C100" t="s">
        <v>801</v>
      </c>
      <c r="D100" s="18">
        <v>22.23</v>
      </c>
      <c r="E100" s="17">
        <v>21.689</v>
      </c>
      <c r="F100" s="17">
        <f t="shared" si="3"/>
        <v>-0.54100000000000037</v>
      </c>
    </row>
    <row r="101" spans="1:6" x14ac:dyDescent="0.45">
      <c r="A101" t="s">
        <v>805</v>
      </c>
      <c r="B101" t="s">
        <v>702</v>
      </c>
      <c r="C101" t="s">
        <v>801</v>
      </c>
      <c r="D101" s="18">
        <v>29.91</v>
      </c>
      <c r="E101" s="17">
        <v>28.727</v>
      </c>
      <c r="F101" s="17">
        <f t="shared" si="3"/>
        <v>-1.1829999999999998</v>
      </c>
    </row>
    <row r="102" spans="1:6" x14ac:dyDescent="0.45">
      <c r="A102" t="s">
        <v>806</v>
      </c>
      <c r="B102" t="s">
        <v>697</v>
      </c>
      <c r="C102" t="s">
        <v>801</v>
      </c>
      <c r="D102" s="18">
        <v>21.4</v>
      </c>
      <c r="E102" s="17">
        <v>20.977</v>
      </c>
      <c r="F102" s="17">
        <f t="shared" si="3"/>
        <v>-0.42299999999999827</v>
      </c>
    </row>
    <row r="103" spans="1:6" x14ac:dyDescent="0.45">
      <c r="A103" t="s">
        <v>807</v>
      </c>
      <c r="B103" t="s">
        <v>702</v>
      </c>
      <c r="C103" t="s">
        <v>801</v>
      </c>
      <c r="D103" s="18">
        <v>25.11</v>
      </c>
      <c r="E103" s="17">
        <v>24.373000000000001</v>
      </c>
      <c r="F103" s="17">
        <f t="shared" si="3"/>
        <v>-0.73699999999999832</v>
      </c>
    </row>
    <row r="104" spans="1:6" x14ac:dyDescent="0.45">
      <c r="A104" t="s">
        <v>808</v>
      </c>
      <c r="B104" t="s">
        <v>702</v>
      </c>
      <c r="C104" t="s">
        <v>801</v>
      </c>
      <c r="D104" s="18">
        <v>22.98</v>
      </c>
      <c r="E104" s="17">
        <v>22.613</v>
      </c>
      <c r="F104" s="17">
        <f t="shared" si="3"/>
        <v>-0.36700000000000088</v>
      </c>
    </row>
    <row r="105" spans="1:6" x14ac:dyDescent="0.45">
      <c r="A105" t="s">
        <v>809</v>
      </c>
      <c r="B105" t="s">
        <v>697</v>
      </c>
      <c r="C105" t="s">
        <v>801</v>
      </c>
      <c r="D105" s="18">
        <v>18.45</v>
      </c>
      <c r="E105" s="17">
        <v>18.033000000000001</v>
      </c>
      <c r="F105" s="17">
        <f t="shared" si="3"/>
        <v>-0.41699999999999804</v>
      </c>
    </row>
    <row r="106" spans="1:6" x14ac:dyDescent="0.45">
      <c r="A106" t="s">
        <v>810</v>
      </c>
      <c r="B106" t="s">
        <v>702</v>
      </c>
      <c r="C106" t="s">
        <v>801</v>
      </c>
      <c r="D106" s="18">
        <v>18.82</v>
      </c>
      <c r="E106" s="17">
        <v>18.989999999999998</v>
      </c>
      <c r="F106" s="17">
        <f t="shared" si="3"/>
        <v>0.16999999999999815</v>
      </c>
    </row>
    <row r="107" spans="1:6" x14ac:dyDescent="0.45">
      <c r="A107" t="s">
        <v>811</v>
      </c>
      <c r="B107" t="s">
        <v>702</v>
      </c>
      <c r="C107" t="s">
        <v>801</v>
      </c>
      <c r="D107" s="18">
        <v>28.47</v>
      </c>
      <c r="E107" s="17">
        <v>27.347000000000001</v>
      </c>
      <c r="F107" s="17">
        <f t="shared" si="3"/>
        <v>-1.1229999999999976</v>
      </c>
    </row>
    <row r="108" spans="1:6" x14ac:dyDescent="0.45">
      <c r="A108" t="s">
        <v>812</v>
      </c>
      <c r="B108" t="s">
        <v>702</v>
      </c>
      <c r="C108" t="s">
        <v>801</v>
      </c>
      <c r="D108" s="18">
        <v>17.53</v>
      </c>
      <c r="E108" s="17">
        <v>18.16</v>
      </c>
      <c r="F108" s="17">
        <f t="shared" si="3"/>
        <v>0.62999999999999901</v>
      </c>
    </row>
    <row r="109" spans="1:6" x14ac:dyDescent="0.45">
      <c r="A109" t="s">
        <v>813</v>
      </c>
      <c r="B109" t="s">
        <v>702</v>
      </c>
      <c r="C109" t="s">
        <v>801</v>
      </c>
      <c r="D109" s="18">
        <v>30.85</v>
      </c>
      <c r="E109" s="17">
        <v>30.56</v>
      </c>
      <c r="F109" s="17">
        <f t="shared" si="3"/>
        <v>-0.2900000000000027</v>
      </c>
    </row>
    <row r="110" spans="1:6" x14ac:dyDescent="0.45">
      <c r="A110" t="s">
        <v>814</v>
      </c>
      <c r="B110" t="s">
        <v>702</v>
      </c>
      <c r="C110" t="s">
        <v>815</v>
      </c>
      <c r="D110" s="18">
        <v>19.82</v>
      </c>
      <c r="E110" s="17">
        <v>2.968</v>
      </c>
      <c r="F110" s="17">
        <f t="shared" si="3"/>
        <v>-16.852</v>
      </c>
    </row>
    <row r="111" spans="1:6" x14ac:dyDescent="0.45">
      <c r="A111" t="s">
        <v>816</v>
      </c>
      <c r="B111" t="s">
        <v>702</v>
      </c>
      <c r="C111" t="s">
        <v>815</v>
      </c>
      <c r="D111" s="18">
        <v>30.85</v>
      </c>
      <c r="E111" s="17">
        <v>30.63</v>
      </c>
      <c r="F111" s="17">
        <f t="shared" si="3"/>
        <v>-0.22000000000000242</v>
      </c>
    </row>
    <row r="112" spans="1:6" x14ac:dyDescent="0.45">
      <c r="A112" t="s">
        <v>817</v>
      </c>
      <c r="B112" t="s">
        <v>702</v>
      </c>
      <c r="C112" t="s">
        <v>815</v>
      </c>
      <c r="D112" s="18">
        <v>29.19</v>
      </c>
      <c r="E112" s="17">
        <v>28.277000000000001</v>
      </c>
      <c r="F112" s="17">
        <f t="shared" si="3"/>
        <v>-0.91300000000000026</v>
      </c>
    </row>
    <row r="113" spans="1:6" x14ac:dyDescent="0.45">
      <c r="A113" t="s">
        <v>818</v>
      </c>
      <c r="B113" t="s">
        <v>702</v>
      </c>
      <c r="C113" t="s">
        <v>815</v>
      </c>
      <c r="D113" s="18">
        <v>21.4</v>
      </c>
      <c r="E113" s="17">
        <v>31.103999999999999</v>
      </c>
      <c r="F113" s="17">
        <f t="shared" si="3"/>
        <v>9.7040000000000006</v>
      </c>
    </row>
    <row r="114" spans="1:6" x14ac:dyDescent="0.45">
      <c r="A114" t="s">
        <v>819</v>
      </c>
      <c r="B114" t="s">
        <v>702</v>
      </c>
      <c r="C114" t="s">
        <v>815</v>
      </c>
      <c r="D114" s="18">
        <v>29.19</v>
      </c>
      <c r="E114" s="17">
        <v>28.558</v>
      </c>
      <c r="F114" s="17">
        <f t="shared" si="3"/>
        <v>-0.63200000000000145</v>
      </c>
    </row>
    <row r="115" spans="1:6" x14ac:dyDescent="0.45">
      <c r="A115" t="s">
        <v>820</v>
      </c>
      <c r="B115" t="s">
        <v>702</v>
      </c>
      <c r="C115" t="s">
        <v>815</v>
      </c>
      <c r="D115" s="18">
        <v>30.85</v>
      </c>
      <c r="E115" s="17">
        <v>30.439</v>
      </c>
      <c r="F115" s="17">
        <f t="shared" si="3"/>
        <v>-0.41100000000000136</v>
      </c>
    </row>
    <row r="116" spans="1:6" x14ac:dyDescent="0.45">
      <c r="A116" t="s">
        <v>821</v>
      </c>
      <c r="B116" t="s">
        <v>702</v>
      </c>
      <c r="C116" t="s">
        <v>815</v>
      </c>
      <c r="D116" s="18">
        <v>21.52</v>
      </c>
      <c r="E116" s="17">
        <v>10.364000000000001</v>
      </c>
      <c r="F116" s="17">
        <f t="shared" si="3"/>
        <v>-11.155999999999999</v>
      </c>
    </row>
    <row r="117" spans="1:6" x14ac:dyDescent="0.45">
      <c r="A117" t="s">
        <v>822</v>
      </c>
      <c r="B117" t="s">
        <v>702</v>
      </c>
      <c r="C117" t="s">
        <v>815</v>
      </c>
      <c r="D117" s="18">
        <v>21.4</v>
      </c>
      <c r="E117" s="17">
        <v>37.476999999999997</v>
      </c>
      <c r="F117" s="17">
        <f t="shared" si="3"/>
        <v>16.076999999999998</v>
      </c>
    </row>
    <row r="118" spans="1:6" x14ac:dyDescent="0.45">
      <c r="A118" t="s">
        <v>823</v>
      </c>
      <c r="B118" t="s">
        <v>702</v>
      </c>
      <c r="C118" t="s">
        <v>815</v>
      </c>
      <c r="D118" s="18">
        <v>22.23</v>
      </c>
      <c r="E118" s="17">
        <v>21.42</v>
      </c>
      <c r="F118" s="17">
        <f t="shared" si="3"/>
        <v>-0.80999999999999872</v>
      </c>
    </row>
    <row r="119" spans="1:6" x14ac:dyDescent="0.45">
      <c r="A119" t="s">
        <v>824</v>
      </c>
      <c r="B119" t="s">
        <v>702</v>
      </c>
      <c r="C119" t="s">
        <v>815</v>
      </c>
      <c r="D119" s="18">
        <v>25.11</v>
      </c>
      <c r="E119" s="17">
        <v>24.042000000000002</v>
      </c>
      <c r="F119" s="17">
        <f t="shared" si="3"/>
        <v>-1.0679999999999978</v>
      </c>
    </row>
    <row r="120" spans="1:6" x14ac:dyDescent="0.45">
      <c r="A120" t="s">
        <v>825</v>
      </c>
      <c r="B120" t="s">
        <v>702</v>
      </c>
      <c r="C120" t="s">
        <v>815</v>
      </c>
      <c r="D120" s="18">
        <v>21.13</v>
      </c>
      <c r="E120" s="17">
        <v>20.619</v>
      </c>
      <c r="F120" s="17">
        <f t="shared" si="3"/>
        <v>-0.51099999999999923</v>
      </c>
    </row>
    <row r="121" spans="1:6" x14ac:dyDescent="0.45">
      <c r="A121" t="s">
        <v>826</v>
      </c>
      <c r="B121" t="s">
        <v>697</v>
      </c>
      <c r="C121" t="s">
        <v>815</v>
      </c>
      <c r="D121" s="18">
        <v>29.91</v>
      </c>
      <c r="E121" s="17">
        <v>29.241</v>
      </c>
      <c r="F121" s="17">
        <f t="shared" si="3"/>
        <v>-0.66900000000000048</v>
      </c>
    </row>
    <row r="122" spans="1:6" x14ac:dyDescent="0.45">
      <c r="A122" t="s">
        <v>827</v>
      </c>
      <c r="B122" t="s">
        <v>697</v>
      </c>
      <c r="C122" t="s">
        <v>815</v>
      </c>
      <c r="D122" s="18">
        <v>17.53</v>
      </c>
      <c r="E122" s="17">
        <v>17.962</v>
      </c>
      <c r="F122" s="17">
        <f t="shared" si="3"/>
        <v>0.43199999999999861</v>
      </c>
    </row>
    <row r="123" spans="1:6" x14ac:dyDescent="0.45">
      <c r="A123" t="s">
        <v>828</v>
      </c>
      <c r="B123" t="s">
        <v>697</v>
      </c>
      <c r="C123" t="s">
        <v>815</v>
      </c>
      <c r="D123" s="18">
        <v>27.26</v>
      </c>
      <c r="E123" s="17">
        <v>8.7509999999999994</v>
      </c>
      <c r="F123" s="17">
        <f t="shared" si="3"/>
        <v>-18.509</v>
      </c>
    </row>
    <row r="124" spans="1:6" x14ac:dyDescent="0.45">
      <c r="A124" t="s">
        <v>829</v>
      </c>
      <c r="B124" t="s">
        <v>702</v>
      </c>
      <c r="C124" t="s">
        <v>815</v>
      </c>
      <c r="D124" s="18">
        <v>28.47</v>
      </c>
      <c r="E124" s="17">
        <v>27.539000000000001</v>
      </c>
      <c r="F124" s="17">
        <f t="shared" si="3"/>
        <v>-0.93099999999999739</v>
      </c>
    </row>
    <row r="125" spans="1:6" x14ac:dyDescent="0.45">
      <c r="A125" t="s">
        <v>830</v>
      </c>
      <c r="B125" t="s">
        <v>702</v>
      </c>
      <c r="C125" t="s">
        <v>815</v>
      </c>
      <c r="D125" s="18">
        <v>27.26</v>
      </c>
      <c r="E125" s="17">
        <v>25.678999999999998</v>
      </c>
      <c r="F125" s="17">
        <f t="shared" si="3"/>
        <v>-1.5810000000000031</v>
      </c>
    </row>
    <row r="126" spans="1:6" x14ac:dyDescent="0.45">
      <c r="A126" t="s">
        <v>831</v>
      </c>
      <c r="B126" t="s">
        <v>702</v>
      </c>
      <c r="C126" t="s">
        <v>832</v>
      </c>
      <c r="D126" s="18">
        <v>28.47</v>
      </c>
      <c r="E126" s="17">
        <v>27.672999999999998</v>
      </c>
      <c r="F126" s="17">
        <f t="shared" si="3"/>
        <v>-0.7970000000000006</v>
      </c>
    </row>
    <row r="127" spans="1:6" x14ac:dyDescent="0.45">
      <c r="A127" t="s">
        <v>833</v>
      </c>
      <c r="B127" t="s">
        <v>697</v>
      </c>
      <c r="C127" t="s">
        <v>832</v>
      </c>
      <c r="D127" s="18">
        <v>30.85</v>
      </c>
      <c r="E127" s="17">
        <v>30.762</v>
      </c>
      <c r="F127" s="17">
        <f t="shared" si="3"/>
        <v>-8.8000000000000966E-2</v>
      </c>
    </row>
    <row r="128" spans="1:6" x14ac:dyDescent="0.45">
      <c r="A128" t="s">
        <v>834</v>
      </c>
      <c r="B128" t="s">
        <v>697</v>
      </c>
      <c r="C128" t="s">
        <v>832</v>
      </c>
      <c r="D128" s="18">
        <v>25.11</v>
      </c>
      <c r="E128" s="17">
        <v>24.834</v>
      </c>
      <c r="F128" s="17">
        <f t="shared" si="3"/>
        <v>-0.2759999999999998</v>
      </c>
    </row>
    <row r="129" spans="1:6" x14ac:dyDescent="0.45">
      <c r="A129" t="s">
        <v>835</v>
      </c>
      <c r="B129" t="s">
        <v>697</v>
      </c>
      <c r="C129" t="s">
        <v>832</v>
      </c>
      <c r="D129" s="18">
        <v>27.26</v>
      </c>
      <c r="E129" s="17">
        <v>23.161000000000001</v>
      </c>
      <c r="F129" s="17">
        <f t="shared" si="3"/>
        <v>-4.0990000000000002</v>
      </c>
    </row>
    <row r="130" spans="1:6" x14ac:dyDescent="0.45">
      <c r="A130" t="s">
        <v>836</v>
      </c>
      <c r="B130" t="s">
        <v>702</v>
      </c>
      <c r="C130" t="s">
        <v>832</v>
      </c>
      <c r="D130" s="18">
        <v>17.53</v>
      </c>
      <c r="E130" s="17">
        <v>17.747</v>
      </c>
      <c r="F130" s="17">
        <f t="shared" ref="F130:F193" si="4">E130-D130</f>
        <v>0.21699999999999875</v>
      </c>
    </row>
    <row r="131" spans="1:6" x14ac:dyDescent="0.45">
      <c r="A131" t="s">
        <v>837</v>
      </c>
      <c r="B131" t="s">
        <v>697</v>
      </c>
      <c r="C131" t="s">
        <v>832</v>
      </c>
      <c r="D131" s="18">
        <v>21.4</v>
      </c>
      <c r="E131" s="17">
        <v>21.047999999999998</v>
      </c>
      <c r="F131" s="17">
        <f t="shared" si="4"/>
        <v>-0.35200000000000031</v>
      </c>
    </row>
    <row r="132" spans="1:6" x14ac:dyDescent="0.45">
      <c r="A132" t="s">
        <v>838</v>
      </c>
      <c r="B132" t="s">
        <v>702</v>
      </c>
      <c r="C132" t="s">
        <v>832</v>
      </c>
      <c r="D132" s="18">
        <v>30.85</v>
      </c>
      <c r="E132" s="17">
        <v>30.841000000000001</v>
      </c>
      <c r="F132" s="17">
        <f t="shared" si="4"/>
        <v>-9.0000000000003411E-3</v>
      </c>
    </row>
    <row r="133" spans="1:6" x14ac:dyDescent="0.45">
      <c r="A133" t="s">
        <v>839</v>
      </c>
      <c r="B133" t="s">
        <v>697</v>
      </c>
      <c r="C133" t="s">
        <v>832</v>
      </c>
      <c r="D133" s="18">
        <v>25.11</v>
      </c>
      <c r="E133" s="17">
        <v>20.942</v>
      </c>
      <c r="F133" s="17">
        <f t="shared" si="4"/>
        <v>-4.1679999999999993</v>
      </c>
    </row>
    <row r="134" spans="1:6" x14ac:dyDescent="0.45">
      <c r="A134" t="s">
        <v>840</v>
      </c>
      <c r="B134" t="s">
        <v>702</v>
      </c>
      <c r="C134" t="s">
        <v>832</v>
      </c>
      <c r="D134" s="18">
        <v>23.76</v>
      </c>
      <c r="E134" s="17">
        <v>23.495999999999999</v>
      </c>
      <c r="F134" s="17">
        <f t="shared" si="4"/>
        <v>-0.2640000000000029</v>
      </c>
    </row>
    <row r="135" spans="1:6" x14ac:dyDescent="0.45">
      <c r="A135" t="s">
        <v>841</v>
      </c>
      <c r="B135" t="s">
        <v>697</v>
      </c>
      <c r="C135" t="s">
        <v>832</v>
      </c>
      <c r="D135" s="18">
        <v>30.85</v>
      </c>
      <c r="E135" s="17">
        <v>30.440999999999999</v>
      </c>
      <c r="F135" s="17">
        <f t="shared" si="4"/>
        <v>-0.40900000000000247</v>
      </c>
    </row>
    <row r="136" spans="1:6" x14ac:dyDescent="0.45">
      <c r="A136" t="s">
        <v>842</v>
      </c>
      <c r="B136" t="s">
        <v>702</v>
      </c>
      <c r="C136" t="s">
        <v>832</v>
      </c>
      <c r="D136" s="18">
        <v>27.26</v>
      </c>
      <c r="E136" s="17">
        <v>26.268000000000001</v>
      </c>
      <c r="F136" s="17">
        <f t="shared" si="4"/>
        <v>-0.99200000000000088</v>
      </c>
    </row>
    <row r="137" spans="1:6" x14ac:dyDescent="0.45">
      <c r="A137" t="s">
        <v>843</v>
      </c>
      <c r="B137" t="s">
        <v>697</v>
      </c>
      <c r="C137" t="s">
        <v>832</v>
      </c>
      <c r="D137" s="18">
        <v>19.82</v>
      </c>
      <c r="E137" s="17">
        <v>17.829999999999998</v>
      </c>
      <c r="F137" s="17">
        <f t="shared" si="4"/>
        <v>-1.990000000000002</v>
      </c>
    </row>
    <row r="138" spans="1:6" x14ac:dyDescent="0.45">
      <c r="A138" t="s">
        <v>844</v>
      </c>
      <c r="B138" t="s">
        <v>697</v>
      </c>
      <c r="C138" t="s">
        <v>832</v>
      </c>
      <c r="D138" s="18">
        <v>29.19</v>
      </c>
      <c r="E138" s="17">
        <v>28.899000000000001</v>
      </c>
      <c r="F138" s="17">
        <f t="shared" si="4"/>
        <v>-0.29100000000000037</v>
      </c>
    </row>
    <row r="139" spans="1:6" x14ac:dyDescent="0.45">
      <c r="A139" t="s">
        <v>845</v>
      </c>
      <c r="B139" t="s">
        <v>702</v>
      </c>
      <c r="C139" t="s">
        <v>832</v>
      </c>
      <c r="D139" s="18">
        <v>21.4</v>
      </c>
      <c r="E139" s="17">
        <v>20.652999999999999</v>
      </c>
      <c r="F139" s="17">
        <f t="shared" si="4"/>
        <v>-0.74699999999999989</v>
      </c>
    </row>
    <row r="140" spans="1:6" x14ac:dyDescent="0.45">
      <c r="A140" t="s">
        <v>846</v>
      </c>
      <c r="B140" t="s">
        <v>697</v>
      </c>
      <c r="C140" t="s">
        <v>832</v>
      </c>
      <c r="D140" s="18">
        <v>28.47</v>
      </c>
      <c r="E140" s="17">
        <v>8.1920000000000002</v>
      </c>
      <c r="F140" s="17">
        <f t="shared" si="4"/>
        <v>-20.277999999999999</v>
      </c>
    </row>
    <row r="141" spans="1:6" x14ac:dyDescent="0.45">
      <c r="A141" t="s">
        <v>847</v>
      </c>
      <c r="B141" t="s">
        <v>702</v>
      </c>
      <c r="C141" t="s">
        <v>832</v>
      </c>
      <c r="D141" s="18">
        <v>29.91</v>
      </c>
      <c r="E141" s="17">
        <v>11.731</v>
      </c>
      <c r="F141" s="17">
        <f t="shared" si="4"/>
        <v>-18.179000000000002</v>
      </c>
    </row>
    <row r="142" spans="1:6" x14ac:dyDescent="0.45">
      <c r="A142" t="s">
        <v>848</v>
      </c>
      <c r="B142" t="s">
        <v>697</v>
      </c>
      <c r="C142" t="s">
        <v>832</v>
      </c>
      <c r="D142" s="18">
        <v>22.98</v>
      </c>
      <c r="E142" s="17">
        <v>22.81</v>
      </c>
      <c r="F142" s="17">
        <f t="shared" si="4"/>
        <v>-0.17000000000000171</v>
      </c>
    </row>
    <row r="143" spans="1:6" x14ac:dyDescent="0.45">
      <c r="A143" t="s">
        <v>849</v>
      </c>
      <c r="B143" t="s">
        <v>697</v>
      </c>
      <c r="C143" t="s">
        <v>832</v>
      </c>
      <c r="D143" s="18">
        <v>18.82</v>
      </c>
      <c r="E143" s="17">
        <v>18.231999999999999</v>
      </c>
      <c r="F143" s="17">
        <f t="shared" si="4"/>
        <v>-0.58800000000000097</v>
      </c>
    </row>
    <row r="144" spans="1:6" x14ac:dyDescent="0.45">
      <c r="A144" t="s">
        <v>850</v>
      </c>
      <c r="B144" t="s">
        <v>697</v>
      </c>
      <c r="C144" t="s">
        <v>832</v>
      </c>
      <c r="D144" s="18">
        <v>27.26</v>
      </c>
      <c r="E144" s="17">
        <v>25.699000000000002</v>
      </c>
      <c r="F144" s="17">
        <f t="shared" si="4"/>
        <v>-1.5609999999999999</v>
      </c>
    </row>
    <row r="145" spans="1:6" x14ac:dyDescent="0.45">
      <c r="A145" t="s">
        <v>851</v>
      </c>
      <c r="B145" t="s">
        <v>702</v>
      </c>
      <c r="C145" t="s">
        <v>832</v>
      </c>
      <c r="D145" s="18">
        <v>29.91</v>
      </c>
      <c r="E145" s="17">
        <v>29.378</v>
      </c>
      <c r="F145" s="17">
        <f t="shared" si="4"/>
        <v>-0.53200000000000003</v>
      </c>
    </row>
    <row r="146" spans="1:6" x14ac:dyDescent="0.45">
      <c r="A146" t="s">
        <v>852</v>
      </c>
      <c r="B146" t="s">
        <v>697</v>
      </c>
      <c r="C146" t="s">
        <v>832</v>
      </c>
      <c r="D146" s="18">
        <v>23.76</v>
      </c>
      <c r="E146" s="17">
        <v>23.468</v>
      </c>
      <c r="F146" s="17">
        <f t="shared" si="4"/>
        <v>-0.29200000000000159</v>
      </c>
    </row>
    <row r="147" spans="1:6" x14ac:dyDescent="0.45">
      <c r="A147" t="s">
        <v>853</v>
      </c>
      <c r="B147" t="s">
        <v>697</v>
      </c>
      <c r="C147" t="s">
        <v>832</v>
      </c>
      <c r="D147" s="18">
        <v>21.52</v>
      </c>
      <c r="E147" s="17">
        <v>21.317</v>
      </c>
      <c r="F147" s="17">
        <f t="shared" si="4"/>
        <v>-0.2029999999999994</v>
      </c>
    </row>
    <row r="148" spans="1:6" x14ac:dyDescent="0.45">
      <c r="A148" t="s">
        <v>854</v>
      </c>
      <c r="B148" t="s">
        <v>697</v>
      </c>
      <c r="C148" t="s">
        <v>832</v>
      </c>
      <c r="D148" s="18">
        <v>25.11</v>
      </c>
      <c r="E148" s="17">
        <v>23.581</v>
      </c>
      <c r="F148" s="17">
        <f t="shared" si="4"/>
        <v>-1.5289999999999999</v>
      </c>
    </row>
    <row r="149" spans="1:6" x14ac:dyDescent="0.45">
      <c r="A149" t="s">
        <v>855</v>
      </c>
      <c r="B149" t="s">
        <v>702</v>
      </c>
      <c r="C149" t="s">
        <v>832</v>
      </c>
      <c r="D149" s="18">
        <v>19.82</v>
      </c>
      <c r="E149" s="17">
        <v>2.984</v>
      </c>
      <c r="F149" s="17">
        <f t="shared" si="4"/>
        <v>-16.835999999999999</v>
      </c>
    </row>
    <row r="150" spans="1:6" x14ac:dyDescent="0.45">
      <c r="A150" t="s">
        <v>856</v>
      </c>
      <c r="B150" t="s">
        <v>702</v>
      </c>
      <c r="C150" t="s">
        <v>857</v>
      </c>
      <c r="D150" s="18">
        <v>18.82</v>
      </c>
      <c r="E150" s="17">
        <v>17.603999999999999</v>
      </c>
      <c r="F150" s="17">
        <f t="shared" si="4"/>
        <v>-1.2160000000000011</v>
      </c>
    </row>
    <row r="151" spans="1:6" x14ac:dyDescent="0.45">
      <c r="A151" t="s">
        <v>858</v>
      </c>
      <c r="B151" t="s">
        <v>697</v>
      </c>
      <c r="C151" t="s">
        <v>857</v>
      </c>
      <c r="D151" s="18">
        <v>29.19</v>
      </c>
      <c r="E151" s="17">
        <v>28.748000000000001</v>
      </c>
      <c r="F151" s="17">
        <f t="shared" si="4"/>
        <v>-0.44200000000000017</v>
      </c>
    </row>
    <row r="152" spans="1:6" x14ac:dyDescent="0.45">
      <c r="A152" t="s">
        <v>859</v>
      </c>
      <c r="B152" t="s">
        <v>697</v>
      </c>
      <c r="C152" t="s">
        <v>857</v>
      </c>
      <c r="D152" s="18">
        <v>17.53</v>
      </c>
      <c r="E152" s="17">
        <v>17.879000000000001</v>
      </c>
      <c r="F152" s="17">
        <f t="shared" si="4"/>
        <v>0.3490000000000002</v>
      </c>
    </row>
    <row r="153" spans="1:6" x14ac:dyDescent="0.45">
      <c r="A153" t="s">
        <v>860</v>
      </c>
      <c r="B153" t="s">
        <v>702</v>
      </c>
      <c r="C153" t="s">
        <v>857</v>
      </c>
      <c r="D153" s="18">
        <v>29.91</v>
      </c>
      <c r="E153" s="17">
        <v>29.251000000000001</v>
      </c>
      <c r="F153" s="17">
        <f t="shared" si="4"/>
        <v>-0.65899999999999892</v>
      </c>
    </row>
    <row r="154" spans="1:6" x14ac:dyDescent="0.45">
      <c r="A154" t="s">
        <v>861</v>
      </c>
      <c r="B154" t="s">
        <v>702</v>
      </c>
      <c r="C154" t="s">
        <v>857</v>
      </c>
      <c r="D154" s="18">
        <v>27.26</v>
      </c>
      <c r="E154" s="17">
        <v>24.872</v>
      </c>
      <c r="F154" s="17">
        <f t="shared" si="4"/>
        <v>-2.3880000000000017</v>
      </c>
    </row>
    <row r="155" spans="1:6" x14ac:dyDescent="0.45">
      <c r="A155" t="s">
        <v>862</v>
      </c>
      <c r="B155" t="s">
        <v>697</v>
      </c>
      <c r="C155" t="s">
        <v>857</v>
      </c>
      <c r="D155" s="18">
        <v>19.82</v>
      </c>
      <c r="E155" s="17">
        <v>19.079999999999998</v>
      </c>
      <c r="F155" s="17">
        <f t="shared" si="4"/>
        <v>-0.74000000000000199</v>
      </c>
    </row>
    <row r="156" spans="1:6" x14ac:dyDescent="0.45">
      <c r="A156" t="s">
        <v>863</v>
      </c>
      <c r="B156" t="s">
        <v>697</v>
      </c>
      <c r="C156" t="s">
        <v>857</v>
      </c>
      <c r="D156" s="18">
        <v>30.85</v>
      </c>
      <c r="E156" s="17">
        <v>29.931000000000001</v>
      </c>
      <c r="F156" s="17">
        <f t="shared" si="4"/>
        <v>-0.91900000000000048</v>
      </c>
    </row>
    <row r="157" spans="1:6" x14ac:dyDescent="0.45">
      <c r="A157" t="s">
        <v>864</v>
      </c>
      <c r="B157" t="s">
        <v>702</v>
      </c>
      <c r="C157" t="s">
        <v>857</v>
      </c>
      <c r="D157" s="18">
        <v>29.19</v>
      </c>
      <c r="E157" s="17">
        <v>28.895</v>
      </c>
      <c r="F157" s="17">
        <f t="shared" si="4"/>
        <v>-0.29500000000000171</v>
      </c>
    </row>
    <row r="158" spans="1:6" x14ac:dyDescent="0.45">
      <c r="A158" t="s">
        <v>865</v>
      </c>
      <c r="B158" t="s">
        <v>702</v>
      </c>
      <c r="C158" t="s">
        <v>857</v>
      </c>
      <c r="D158" s="18">
        <v>19.82</v>
      </c>
      <c r="E158" s="17">
        <v>15.923999999999999</v>
      </c>
      <c r="F158" s="17">
        <f t="shared" si="4"/>
        <v>-3.8960000000000008</v>
      </c>
    </row>
    <row r="159" spans="1:6" x14ac:dyDescent="0.45">
      <c r="A159" t="s">
        <v>866</v>
      </c>
      <c r="B159" t="s">
        <v>702</v>
      </c>
      <c r="C159" t="s">
        <v>857</v>
      </c>
      <c r="D159" s="18">
        <v>28.47</v>
      </c>
      <c r="E159" s="17">
        <v>26.975999999999999</v>
      </c>
      <c r="F159" s="17">
        <f t="shared" si="4"/>
        <v>-1.4939999999999998</v>
      </c>
    </row>
    <row r="160" spans="1:6" x14ac:dyDescent="0.45">
      <c r="A160" t="s">
        <v>867</v>
      </c>
      <c r="B160" t="s">
        <v>697</v>
      </c>
      <c r="C160" t="s">
        <v>857</v>
      </c>
      <c r="D160" s="18">
        <v>29.91</v>
      </c>
      <c r="E160" s="17">
        <v>29.193000000000001</v>
      </c>
      <c r="F160" s="17">
        <f t="shared" si="4"/>
        <v>-0.71699999999999875</v>
      </c>
    </row>
    <row r="161" spans="1:6" x14ac:dyDescent="0.45">
      <c r="A161" t="s">
        <v>868</v>
      </c>
      <c r="B161" t="s">
        <v>697</v>
      </c>
      <c r="C161" t="s">
        <v>857</v>
      </c>
      <c r="D161" s="18">
        <v>18.82</v>
      </c>
      <c r="E161" s="17">
        <v>17.231999999999999</v>
      </c>
      <c r="F161" s="17">
        <f t="shared" si="4"/>
        <v>-1.588000000000001</v>
      </c>
    </row>
    <row r="162" spans="1:6" x14ac:dyDescent="0.45">
      <c r="A162" t="s">
        <v>869</v>
      </c>
      <c r="B162" t="s">
        <v>702</v>
      </c>
      <c r="C162" t="s">
        <v>857</v>
      </c>
      <c r="D162" s="18">
        <v>18.45</v>
      </c>
      <c r="E162" s="17">
        <v>17.722999999999999</v>
      </c>
      <c r="F162" s="17">
        <f t="shared" si="4"/>
        <v>-0.72700000000000031</v>
      </c>
    </row>
    <row r="163" spans="1:6" x14ac:dyDescent="0.45">
      <c r="A163" t="s">
        <v>870</v>
      </c>
      <c r="B163" t="s">
        <v>702</v>
      </c>
      <c r="C163" t="s">
        <v>857</v>
      </c>
      <c r="D163" s="18">
        <v>21.13</v>
      </c>
      <c r="E163" s="17">
        <v>21.216999999999999</v>
      </c>
      <c r="F163" s="17">
        <f t="shared" si="4"/>
        <v>8.6999999999999744E-2</v>
      </c>
    </row>
    <row r="164" spans="1:6" x14ac:dyDescent="0.45">
      <c r="A164" t="s">
        <v>871</v>
      </c>
      <c r="B164" t="s">
        <v>697</v>
      </c>
      <c r="C164" t="s">
        <v>857</v>
      </c>
      <c r="D164" s="18">
        <v>22.23</v>
      </c>
      <c r="E164" s="17">
        <v>21.687999999999999</v>
      </c>
      <c r="F164" s="17">
        <f t="shared" si="4"/>
        <v>-0.54200000000000159</v>
      </c>
    </row>
    <row r="165" spans="1:6" x14ac:dyDescent="0.45">
      <c r="A165" t="s">
        <v>872</v>
      </c>
      <c r="B165" t="s">
        <v>702</v>
      </c>
      <c r="C165" t="s">
        <v>873</v>
      </c>
      <c r="D165" s="18">
        <v>23.76</v>
      </c>
      <c r="E165" s="17">
        <v>23.59596878</v>
      </c>
      <c r="F165" s="17">
        <f t="shared" si="4"/>
        <v>-0.16403122000000181</v>
      </c>
    </row>
    <row r="166" spans="1:6" x14ac:dyDescent="0.45">
      <c r="A166" t="s">
        <v>874</v>
      </c>
      <c r="B166" t="s">
        <v>697</v>
      </c>
      <c r="C166" t="s">
        <v>873</v>
      </c>
      <c r="D166" s="18">
        <v>21.13</v>
      </c>
      <c r="E166" s="17">
        <v>20.756715100000001</v>
      </c>
      <c r="F166" s="17">
        <f t="shared" si="4"/>
        <v>-0.37328489999999803</v>
      </c>
    </row>
    <row r="167" spans="1:6" x14ac:dyDescent="0.45">
      <c r="A167" t="s">
        <v>875</v>
      </c>
      <c r="B167" t="s">
        <v>702</v>
      </c>
      <c r="C167" t="s">
        <v>873</v>
      </c>
      <c r="D167" s="18">
        <v>27.26</v>
      </c>
      <c r="E167" s="17">
        <v>26.479634879999999</v>
      </c>
      <c r="F167" s="17">
        <f t="shared" si="4"/>
        <v>-0.78036512000000258</v>
      </c>
    </row>
    <row r="168" spans="1:6" x14ac:dyDescent="0.45">
      <c r="A168" t="s">
        <v>876</v>
      </c>
      <c r="B168" t="s">
        <v>697</v>
      </c>
      <c r="C168" t="s">
        <v>873</v>
      </c>
      <c r="D168" s="18">
        <v>22.23</v>
      </c>
      <c r="E168" s="17">
        <v>21.90658676</v>
      </c>
      <c r="F168" s="17">
        <f t="shared" si="4"/>
        <v>-0.32341324000000071</v>
      </c>
    </row>
    <row r="169" spans="1:6" x14ac:dyDescent="0.45">
      <c r="A169" t="s">
        <v>877</v>
      </c>
      <c r="B169" t="s">
        <v>702</v>
      </c>
      <c r="C169" t="s">
        <v>873</v>
      </c>
      <c r="D169" s="18">
        <v>29.19</v>
      </c>
      <c r="E169" s="17">
        <v>28.596409649999998</v>
      </c>
      <c r="F169" s="17">
        <f t="shared" si="4"/>
        <v>-0.59359035000000304</v>
      </c>
    </row>
    <row r="170" spans="1:6" x14ac:dyDescent="0.45">
      <c r="A170" t="s">
        <v>878</v>
      </c>
      <c r="B170" t="s">
        <v>697</v>
      </c>
      <c r="C170" t="s">
        <v>873</v>
      </c>
      <c r="D170" s="18">
        <v>22.98</v>
      </c>
      <c r="E170" s="17">
        <v>22.747839209999999</v>
      </c>
      <c r="F170" s="17">
        <f t="shared" si="4"/>
        <v>-0.23216079000000178</v>
      </c>
    </row>
    <row r="171" spans="1:6" x14ac:dyDescent="0.45">
      <c r="A171" t="s">
        <v>879</v>
      </c>
      <c r="B171" t="s">
        <v>697</v>
      </c>
      <c r="C171" t="s">
        <v>873</v>
      </c>
      <c r="D171" s="18">
        <v>18.45</v>
      </c>
      <c r="E171" s="17">
        <v>17.997361359999999</v>
      </c>
      <c r="F171" s="17">
        <f t="shared" si="4"/>
        <v>-0.45263863999999998</v>
      </c>
    </row>
    <row r="172" spans="1:6" x14ac:dyDescent="0.45">
      <c r="A172" t="s">
        <v>880</v>
      </c>
      <c r="B172" t="s">
        <v>702</v>
      </c>
      <c r="C172" t="s">
        <v>873</v>
      </c>
      <c r="D172" s="18">
        <v>21.13</v>
      </c>
      <c r="E172" s="17">
        <v>20.704292410000001</v>
      </c>
      <c r="F172" s="17">
        <f t="shared" si="4"/>
        <v>-0.42570758999999825</v>
      </c>
    </row>
    <row r="173" spans="1:6" x14ac:dyDescent="0.45">
      <c r="A173" t="s">
        <v>881</v>
      </c>
      <c r="B173" t="s">
        <v>702</v>
      </c>
      <c r="C173" t="s">
        <v>873</v>
      </c>
      <c r="D173" s="18">
        <v>25.11</v>
      </c>
      <c r="E173" s="17">
        <v>23.981827639999999</v>
      </c>
      <c r="F173" s="17">
        <f t="shared" si="4"/>
        <v>-1.1281723600000007</v>
      </c>
    </row>
    <row r="174" spans="1:6" x14ac:dyDescent="0.45">
      <c r="A174" t="s">
        <v>882</v>
      </c>
      <c r="B174" t="s">
        <v>702</v>
      </c>
      <c r="C174" t="s">
        <v>873</v>
      </c>
      <c r="D174" s="18">
        <v>22.23</v>
      </c>
      <c r="E174" s="17">
        <v>22.618168860000001</v>
      </c>
      <c r="F174" s="17">
        <f t="shared" si="4"/>
        <v>0.38816886000000039</v>
      </c>
    </row>
    <row r="175" spans="1:6" x14ac:dyDescent="0.45">
      <c r="A175" t="s">
        <v>883</v>
      </c>
      <c r="B175" t="s">
        <v>697</v>
      </c>
      <c r="C175" t="s">
        <v>873</v>
      </c>
      <c r="D175" s="18">
        <v>18.82</v>
      </c>
      <c r="E175" s="17">
        <v>18.523813010000001</v>
      </c>
      <c r="F175" s="17">
        <f t="shared" si="4"/>
        <v>-0.29618698999999893</v>
      </c>
    </row>
    <row r="176" spans="1:6" x14ac:dyDescent="0.45">
      <c r="A176" t="s">
        <v>884</v>
      </c>
      <c r="B176" t="s">
        <v>702</v>
      </c>
      <c r="C176" t="s">
        <v>873</v>
      </c>
      <c r="D176" s="18">
        <v>23.76</v>
      </c>
      <c r="E176" s="17">
        <v>22.625526650000001</v>
      </c>
      <c r="F176" s="17">
        <f t="shared" si="4"/>
        <v>-1.1344733500000004</v>
      </c>
    </row>
    <row r="177" spans="1:6" x14ac:dyDescent="0.45">
      <c r="A177" t="s">
        <v>885</v>
      </c>
      <c r="B177" t="s">
        <v>697</v>
      </c>
      <c r="C177" t="s">
        <v>873</v>
      </c>
      <c r="D177" s="18">
        <v>30.85</v>
      </c>
      <c r="E177" s="17">
        <v>30.231579289999999</v>
      </c>
      <c r="F177" s="17">
        <f t="shared" si="4"/>
        <v>-0.61842071000000232</v>
      </c>
    </row>
    <row r="178" spans="1:6" x14ac:dyDescent="0.45">
      <c r="A178" t="s">
        <v>886</v>
      </c>
      <c r="B178" t="s">
        <v>697</v>
      </c>
      <c r="C178" t="s">
        <v>873</v>
      </c>
      <c r="D178" s="18">
        <v>23.76</v>
      </c>
      <c r="E178" s="17">
        <v>23.313609830000001</v>
      </c>
      <c r="F178" s="17">
        <f t="shared" si="4"/>
        <v>-0.44639017000000081</v>
      </c>
    </row>
    <row r="179" spans="1:6" x14ac:dyDescent="0.45">
      <c r="A179" t="s">
        <v>887</v>
      </c>
      <c r="B179" t="s">
        <v>697</v>
      </c>
      <c r="C179" t="s">
        <v>873</v>
      </c>
      <c r="D179" s="18">
        <v>18.82</v>
      </c>
      <c r="E179" s="17">
        <v>18.178592080000001</v>
      </c>
      <c r="F179" s="17">
        <f t="shared" si="4"/>
        <v>-0.64140791999999891</v>
      </c>
    </row>
    <row r="180" spans="1:6" x14ac:dyDescent="0.45">
      <c r="A180" t="s">
        <v>888</v>
      </c>
      <c r="B180" t="s">
        <v>702</v>
      </c>
      <c r="C180" t="s">
        <v>873</v>
      </c>
      <c r="D180" s="18">
        <v>18.45</v>
      </c>
      <c r="E180" s="17">
        <v>17.91017591</v>
      </c>
      <c r="F180" s="17">
        <f t="shared" si="4"/>
        <v>-0.53982408999999976</v>
      </c>
    </row>
    <row r="181" spans="1:6" x14ac:dyDescent="0.45">
      <c r="A181" t="s">
        <v>889</v>
      </c>
      <c r="B181" t="s">
        <v>702</v>
      </c>
      <c r="C181" t="s">
        <v>873</v>
      </c>
      <c r="D181" s="18">
        <v>30.85</v>
      </c>
      <c r="E181" s="17">
        <v>30.668956730000001</v>
      </c>
      <c r="F181" s="17">
        <f t="shared" si="4"/>
        <v>-0.18104326999999998</v>
      </c>
    </row>
    <row r="182" spans="1:6" x14ac:dyDescent="0.45">
      <c r="A182" t="s">
        <v>890</v>
      </c>
      <c r="B182" t="s">
        <v>702</v>
      </c>
      <c r="C182" t="s">
        <v>873</v>
      </c>
      <c r="D182" s="18">
        <v>17.53</v>
      </c>
      <c r="E182" s="17">
        <v>17.718591539999998</v>
      </c>
      <c r="F182" s="17">
        <f t="shared" si="4"/>
        <v>0.18859153999999734</v>
      </c>
    </row>
    <row r="183" spans="1:6" x14ac:dyDescent="0.45">
      <c r="A183" t="s">
        <v>891</v>
      </c>
      <c r="B183" t="s">
        <v>702</v>
      </c>
      <c r="C183" t="s">
        <v>873</v>
      </c>
      <c r="D183" s="18">
        <v>17.53</v>
      </c>
      <c r="E183" s="17">
        <v>18.10886691</v>
      </c>
      <c r="F183" s="17">
        <f t="shared" si="4"/>
        <v>0.57886690999999857</v>
      </c>
    </row>
    <row r="184" spans="1:6" x14ac:dyDescent="0.45">
      <c r="A184" t="s">
        <v>892</v>
      </c>
      <c r="B184" t="s">
        <v>702</v>
      </c>
      <c r="C184" t="s">
        <v>873</v>
      </c>
      <c r="D184" s="18">
        <v>29.19</v>
      </c>
      <c r="E184" s="17">
        <v>28.585396060000001</v>
      </c>
      <c r="F184" s="17">
        <f t="shared" si="4"/>
        <v>-0.60460394000000051</v>
      </c>
    </row>
    <row r="185" spans="1:6" x14ac:dyDescent="0.45">
      <c r="A185" t="s">
        <v>893</v>
      </c>
      <c r="B185" t="s">
        <v>697</v>
      </c>
      <c r="C185" t="s">
        <v>873</v>
      </c>
      <c r="D185" s="18">
        <v>22.23</v>
      </c>
      <c r="E185" s="17">
        <v>20.663669710000001</v>
      </c>
      <c r="F185" s="17">
        <f t="shared" si="4"/>
        <v>-1.5663302899999998</v>
      </c>
    </row>
    <row r="186" spans="1:6" x14ac:dyDescent="0.45">
      <c r="A186" t="s">
        <v>894</v>
      </c>
      <c r="B186" t="s">
        <v>697</v>
      </c>
      <c r="C186" t="s">
        <v>873</v>
      </c>
      <c r="D186" s="18">
        <v>29.19</v>
      </c>
      <c r="E186" s="17">
        <v>28.575462250000001</v>
      </c>
      <c r="F186" s="17">
        <f t="shared" si="4"/>
        <v>-0.61453775000000022</v>
      </c>
    </row>
    <row r="187" spans="1:6" x14ac:dyDescent="0.45">
      <c r="A187" t="s">
        <v>895</v>
      </c>
      <c r="B187" t="s">
        <v>697</v>
      </c>
      <c r="C187" t="s">
        <v>873</v>
      </c>
      <c r="D187" s="18">
        <v>19.82</v>
      </c>
      <c r="E187" s="17">
        <v>19.252562910000002</v>
      </c>
      <c r="F187" s="17">
        <f t="shared" si="4"/>
        <v>-0.56743708999999853</v>
      </c>
    </row>
    <row r="188" spans="1:6" x14ac:dyDescent="0.45">
      <c r="A188" t="s">
        <v>896</v>
      </c>
      <c r="B188" t="s">
        <v>702</v>
      </c>
      <c r="C188" t="s">
        <v>873</v>
      </c>
      <c r="D188" s="18">
        <v>19.82</v>
      </c>
      <c r="E188" s="17">
        <v>19.24327791</v>
      </c>
      <c r="F188" s="17">
        <f t="shared" si="4"/>
        <v>-0.57672209000000052</v>
      </c>
    </row>
    <row r="189" spans="1:6" x14ac:dyDescent="0.45">
      <c r="A189" t="s">
        <v>897</v>
      </c>
      <c r="B189" t="s">
        <v>702</v>
      </c>
      <c r="C189" t="s">
        <v>873</v>
      </c>
      <c r="D189" s="18">
        <v>25.11</v>
      </c>
      <c r="E189" s="17">
        <v>25.43231771</v>
      </c>
      <c r="F189" s="17">
        <f t="shared" si="4"/>
        <v>0.32231771000000009</v>
      </c>
    </row>
    <row r="190" spans="1:6" x14ac:dyDescent="0.45">
      <c r="A190" t="s">
        <v>898</v>
      </c>
      <c r="B190" t="s">
        <v>702</v>
      </c>
      <c r="C190" t="s">
        <v>873</v>
      </c>
      <c r="D190" s="18">
        <v>29.19</v>
      </c>
      <c r="E190" s="17">
        <v>28.450325599999999</v>
      </c>
      <c r="F190" s="17">
        <f t="shared" si="4"/>
        <v>-0.73967440000000195</v>
      </c>
    </row>
    <row r="191" spans="1:6" x14ac:dyDescent="0.45">
      <c r="A191" t="s">
        <v>899</v>
      </c>
      <c r="B191" t="s">
        <v>702</v>
      </c>
      <c r="C191" t="s">
        <v>900</v>
      </c>
      <c r="D191" s="18">
        <v>22.98</v>
      </c>
      <c r="E191" s="17">
        <v>21.684060899999999</v>
      </c>
      <c r="F191" s="17">
        <f t="shared" si="4"/>
        <v>-1.2959391000000018</v>
      </c>
    </row>
    <row r="192" spans="1:6" x14ac:dyDescent="0.45">
      <c r="A192" t="s">
        <v>901</v>
      </c>
      <c r="B192" t="s">
        <v>697</v>
      </c>
      <c r="C192" t="s">
        <v>900</v>
      </c>
      <c r="D192" s="18">
        <v>23.76</v>
      </c>
      <c r="E192" s="17">
        <v>23.280353099999999</v>
      </c>
      <c r="F192" s="17">
        <f t="shared" si="4"/>
        <v>-0.47964690000000232</v>
      </c>
    </row>
    <row r="193" spans="1:6" x14ac:dyDescent="0.45">
      <c r="A193" t="s">
        <v>902</v>
      </c>
      <c r="B193" t="s">
        <v>697</v>
      </c>
      <c r="C193" t="s">
        <v>900</v>
      </c>
      <c r="D193" s="18">
        <v>22.98</v>
      </c>
      <c r="E193" s="17">
        <v>22.778820499999998</v>
      </c>
      <c r="F193" s="17">
        <f t="shared" si="4"/>
        <v>-0.20117950000000207</v>
      </c>
    </row>
    <row r="194" spans="1:6" x14ac:dyDescent="0.45">
      <c r="A194" t="s">
        <v>903</v>
      </c>
      <c r="B194" t="s">
        <v>697</v>
      </c>
      <c r="C194" t="s">
        <v>900</v>
      </c>
      <c r="D194" s="18">
        <v>29.91</v>
      </c>
      <c r="E194" s="17">
        <v>27.223276550000001</v>
      </c>
      <c r="F194" s="17">
        <f t="shared" ref="F194:F257" si="5">E194-D194</f>
        <v>-2.6867234499999988</v>
      </c>
    </row>
    <row r="195" spans="1:6" x14ac:dyDescent="0.45">
      <c r="A195" t="s">
        <v>904</v>
      </c>
      <c r="B195" t="s">
        <v>697</v>
      </c>
      <c r="C195" t="s">
        <v>900</v>
      </c>
      <c r="D195" s="18">
        <v>22.23</v>
      </c>
      <c r="E195" s="17">
        <v>21.955374089999999</v>
      </c>
      <c r="F195" s="17">
        <f t="shared" si="5"/>
        <v>-0.27462591000000103</v>
      </c>
    </row>
    <row r="196" spans="1:6" x14ac:dyDescent="0.45">
      <c r="A196" t="s">
        <v>905</v>
      </c>
      <c r="B196" t="s">
        <v>697</v>
      </c>
      <c r="C196" t="s">
        <v>900</v>
      </c>
      <c r="D196" s="18">
        <v>19.82</v>
      </c>
      <c r="E196" s="17">
        <v>19.55088851</v>
      </c>
      <c r="F196" s="17">
        <f t="shared" si="5"/>
        <v>-0.26911149000000023</v>
      </c>
    </row>
    <row r="197" spans="1:6" x14ac:dyDescent="0.45">
      <c r="A197" t="s">
        <v>906</v>
      </c>
      <c r="B197" t="s">
        <v>697</v>
      </c>
      <c r="C197" t="s">
        <v>900</v>
      </c>
      <c r="D197" s="18">
        <v>17.53</v>
      </c>
      <c r="E197" s="17">
        <v>17.92541993</v>
      </c>
      <c r="F197" s="17">
        <f t="shared" si="5"/>
        <v>0.3954199299999992</v>
      </c>
    </row>
    <row r="198" spans="1:6" x14ac:dyDescent="0.45">
      <c r="A198" t="s">
        <v>907</v>
      </c>
      <c r="B198" t="s">
        <v>697</v>
      </c>
      <c r="C198" t="s">
        <v>900</v>
      </c>
      <c r="D198" s="18">
        <v>17.53</v>
      </c>
      <c r="E198" s="17">
        <v>18.05529276</v>
      </c>
      <c r="F198" s="17">
        <f t="shared" si="5"/>
        <v>0.52529275999999925</v>
      </c>
    </row>
    <row r="199" spans="1:6" x14ac:dyDescent="0.45">
      <c r="A199" t="s">
        <v>908</v>
      </c>
      <c r="B199" t="s">
        <v>702</v>
      </c>
      <c r="C199" t="s">
        <v>900</v>
      </c>
      <c r="D199" s="18">
        <v>30.85</v>
      </c>
      <c r="E199" s="17">
        <v>29.692712140000001</v>
      </c>
      <c r="F199" s="17">
        <f t="shared" si="5"/>
        <v>-1.1572878600000003</v>
      </c>
    </row>
    <row r="200" spans="1:6" x14ac:dyDescent="0.45">
      <c r="A200" t="s">
        <v>909</v>
      </c>
      <c r="B200" t="s">
        <v>697</v>
      </c>
      <c r="C200" t="s">
        <v>900</v>
      </c>
      <c r="D200" s="18">
        <v>21.13</v>
      </c>
      <c r="E200" s="17">
        <v>19.95818895</v>
      </c>
      <c r="F200" s="17">
        <f t="shared" si="5"/>
        <v>-1.1718110499999987</v>
      </c>
    </row>
    <row r="201" spans="1:6" x14ac:dyDescent="0.45">
      <c r="A201" t="s">
        <v>910</v>
      </c>
      <c r="B201" t="s">
        <v>697</v>
      </c>
      <c r="C201" t="s">
        <v>900</v>
      </c>
      <c r="D201" s="18">
        <v>18.45</v>
      </c>
      <c r="E201" s="17">
        <v>17.995741280000001</v>
      </c>
      <c r="F201" s="17">
        <f t="shared" si="5"/>
        <v>-0.45425871999999856</v>
      </c>
    </row>
    <row r="202" spans="1:6" x14ac:dyDescent="0.45">
      <c r="A202" t="s">
        <v>911</v>
      </c>
      <c r="B202" t="s">
        <v>697</v>
      </c>
      <c r="C202" t="s">
        <v>900</v>
      </c>
      <c r="D202" s="18">
        <v>30.85</v>
      </c>
      <c r="E202" s="17">
        <v>30.85115674</v>
      </c>
      <c r="F202" s="17">
        <f t="shared" si="5"/>
        <v>1.1567399999989902E-3</v>
      </c>
    </row>
    <row r="203" spans="1:6" x14ac:dyDescent="0.45">
      <c r="A203" t="s">
        <v>912</v>
      </c>
      <c r="B203" t="s">
        <v>697</v>
      </c>
      <c r="C203" t="s">
        <v>913</v>
      </c>
      <c r="D203" s="18">
        <v>17.53</v>
      </c>
      <c r="E203" s="17">
        <v>17.565707039999999</v>
      </c>
      <c r="F203" s="17">
        <f t="shared" si="5"/>
        <v>3.5707039999998358E-2</v>
      </c>
    </row>
    <row r="204" spans="1:6" x14ac:dyDescent="0.45">
      <c r="A204" t="s">
        <v>914</v>
      </c>
      <c r="B204" t="s">
        <v>697</v>
      </c>
      <c r="C204" t="s">
        <v>913</v>
      </c>
      <c r="D204" s="18">
        <v>29.91</v>
      </c>
      <c r="E204" s="17">
        <v>28.74122917</v>
      </c>
      <c r="F204" s="17">
        <f t="shared" si="5"/>
        <v>-1.1687708299999997</v>
      </c>
    </row>
    <row r="205" spans="1:6" x14ac:dyDescent="0.45">
      <c r="A205" t="s">
        <v>915</v>
      </c>
      <c r="B205" t="s">
        <v>702</v>
      </c>
      <c r="C205" t="s">
        <v>913</v>
      </c>
      <c r="D205" s="18">
        <v>18.82</v>
      </c>
      <c r="E205" s="17">
        <v>18.645984800000001</v>
      </c>
      <c r="F205" s="17">
        <f t="shared" si="5"/>
        <v>-0.17401519999999948</v>
      </c>
    </row>
    <row r="206" spans="1:6" x14ac:dyDescent="0.45">
      <c r="A206" t="s">
        <v>916</v>
      </c>
      <c r="B206" t="s">
        <v>702</v>
      </c>
      <c r="C206" t="s">
        <v>913</v>
      </c>
      <c r="D206" s="18">
        <v>28.47</v>
      </c>
      <c r="E206" s="17">
        <v>27.472450429999999</v>
      </c>
      <c r="F206" s="17">
        <f t="shared" si="5"/>
        <v>-0.99754957000000033</v>
      </c>
    </row>
    <row r="207" spans="1:6" x14ac:dyDescent="0.45">
      <c r="A207" t="s">
        <v>917</v>
      </c>
      <c r="B207" t="s">
        <v>697</v>
      </c>
      <c r="C207" t="s">
        <v>913</v>
      </c>
      <c r="D207" s="18">
        <v>25.11</v>
      </c>
      <c r="E207" s="17">
        <v>25.030854099999999</v>
      </c>
      <c r="F207" s="17">
        <f t="shared" si="5"/>
        <v>-7.9145900000000324E-2</v>
      </c>
    </row>
    <row r="208" spans="1:6" x14ac:dyDescent="0.45">
      <c r="A208" t="s">
        <v>918</v>
      </c>
      <c r="B208" t="s">
        <v>697</v>
      </c>
      <c r="C208" t="s">
        <v>913</v>
      </c>
      <c r="D208" s="18">
        <v>25.11</v>
      </c>
      <c r="E208" s="17">
        <v>24.967901860000001</v>
      </c>
      <c r="F208" s="17">
        <f t="shared" si="5"/>
        <v>-0.1420981399999981</v>
      </c>
    </row>
    <row r="209" spans="1:6" x14ac:dyDescent="0.45">
      <c r="A209" t="s">
        <v>919</v>
      </c>
      <c r="B209" t="s">
        <v>702</v>
      </c>
      <c r="C209" t="s">
        <v>913</v>
      </c>
      <c r="D209" s="18">
        <v>18.45</v>
      </c>
      <c r="E209" s="17">
        <v>17.497415440000001</v>
      </c>
      <c r="F209" s="17">
        <f t="shared" si="5"/>
        <v>-0.95258455999999825</v>
      </c>
    </row>
    <row r="210" spans="1:6" x14ac:dyDescent="0.45">
      <c r="A210" t="s">
        <v>920</v>
      </c>
      <c r="B210" t="s">
        <v>697</v>
      </c>
      <c r="C210" t="s">
        <v>913</v>
      </c>
      <c r="D210" s="18">
        <v>27.26</v>
      </c>
      <c r="E210" s="17">
        <v>26.746652999999998</v>
      </c>
      <c r="F210" s="17">
        <f t="shared" si="5"/>
        <v>-0.51334700000000311</v>
      </c>
    </row>
    <row r="211" spans="1:6" x14ac:dyDescent="0.45">
      <c r="A211" t="s">
        <v>921</v>
      </c>
      <c r="B211" t="s">
        <v>697</v>
      </c>
      <c r="C211" t="s">
        <v>913</v>
      </c>
      <c r="D211" s="18">
        <v>19.82</v>
      </c>
      <c r="E211" s="17">
        <v>19.382806410000001</v>
      </c>
      <c r="F211" s="17">
        <f t="shared" si="5"/>
        <v>-0.43719358999999969</v>
      </c>
    </row>
    <row r="212" spans="1:6" x14ac:dyDescent="0.45">
      <c r="A212" t="s">
        <v>922</v>
      </c>
      <c r="B212" t="s">
        <v>697</v>
      </c>
      <c r="C212" t="s">
        <v>913</v>
      </c>
      <c r="D212" s="18">
        <v>22.98</v>
      </c>
      <c r="E212" s="17">
        <v>22.55165731</v>
      </c>
      <c r="F212" s="17">
        <f t="shared" si="5"/>
        <v>-0.42834269000000091</v>
      </c>
    </row>
    <row r="213" spans="1:6" x14ac:dyDescent="0.45">
      <c r="A213" t="s">
        <v>923</v>
      </c>
      <c r="B213" t="s">
        <v>697</v>
      </c>
      <c r="C213" t="s">
        <v>913</v>
      </c>
      <c r="D213" s="18">
        <v>29.91</v>
      </c>
      <c r="E213" s="17">
        <v>28.262839499999998</v>
      </c>
      <c r="F213" s="17">
        <f t="shared" si="5"/>
        <v>-1.6471605000000018</v>
      </c>
    </row>
    <row r="214" spans="1:6" x14ac:dyDescent="0.45">
      <c r="A214" t="s">
        <v>924</v>
      </c>
      <c r="B214" t="s">
        <v>697</v>
      </c>
      <c r="C214" t="s">
        <v>913</v>
      </c>
      <c r="D214" s="18">
        <v>29.19</v>
      </c>
      <c r="E214" s="17">
        <v>27.907462800000001</v>
      </c>
      <c r="F214" s="17">
        <f t="shared" si="5"/>
        <v>-1.2825372000000002</v>
      </c>
    </row>
    <row r="215" spans="1:6" x14ac:dyDescent="0.45">
      <c r="A215" t="s">
        <v>925</v>
      </c>
      <c r="B215" t="s">
        <v>697</v>
      </c>
      <c r="C215" t="s">
        <v>913</v>
      </c>
      <c r="D215" s="18">
        <v>22.23</v>
      </c>
      <c r="E215" s="17">
        <v>21.81067762</v>
      </c>
      <c r="F215" s="17">
        <f t="shared" si="5"/>
        <v>-0.41932238000000055</v>
      </c>
    </row>
    <row r="216" spans="1:6" x14ac:dyDescent="0.45">
      <c r="A216" t="s">
        <v>926</v>
      </c>
      <c r="B216" t="s">
        <v>697</v>
      </c>
      <c r="C216" t="s">
        <v>927</v>
      </c>
      <c r="D216" s="18">
        <v>28.47</v>
      </c>
      <c r="E216" s="17">
        <v>27.099642580000001</v>
      </c>
      <c r="F216" s="17">
        <f t="shared" si="5"/>
        <v>-1.3703574199999977</v>
      </c>
    </row>
    <row r="217" spans="1:6" x14ac:dyDescent="0.45">
      <c r="A217" t="s">
        <v>928</v>
      </c>
      <c r="B217" t="s">
        <v>697</v>
      </c>
      <c r="C217" t="s">
        <v>927</v>
      </c>
      <c r="D217" s="18">
        <v>29.19</v>
      </c>
      <c r="E217" s="17">
        <v>28.430097</v>
      </c>
      <c r="F217" s="17">
        <f t="shared" si="5"/>
        <v>-0.75990300000000133</v>
      </c>
    </row>
    <row r="218" spans="1:6" x14ac:dyDescent="0.45">
      <c r="A218" t="s">
        <v>929</v>
      </c>
      <c r="B218" t="s">
        <v>702</v>
      </c>
      <c r="C218" t="s">
        <v>927</v>
      </c>
      <c r="D218" s="18">
        <v>27.26</v>
      </c>
      <c r="E218" s="17">
        <v>26.0391443</v>
      </c>
      <c r="F218" s="17">
        <f t="shared" si="5"/>
        <v>-1.2208557000000013</v>
      </c>
    </row>
    <row r="219" spans="1:6" x14ac:dyDescent="0.45">
      <c r="A219" t="s">
        <v>930</v>
      </c>
      <c r="B219" t="s">
        <v>702</v>
      </c>
      <c r="C219" t="s">
        <v>927</v>
      </c>
      <c r="D219" s="18">
        <v>27.26</v>
      </c>
      <c r="E219" s="17">
        <v>26.727841269999999</v>
      </c>
      <c r="F219" s="17">
        <f t="shared" si="5"/>
        <v>-0.53215873000000258</v>
      </c>
    </row>
    <row r="220" spans="1:6" x14ac:dyDescent="0.45">
      <c r="A220" t="s">
        <v>931</v>
      </c>
      <c r="B220" t="s">
        <v>697</v>
      </c>
      <c r="C220" t="s">
        <v>927</v>
      </c>
      <c r="D220" s="18">
        <v>18.45</v>
      </c>
      <c r="E220" s="17">
        <v>17.759658340000001</v>
      </c>
      <c r="F220" s="17">
        <f t="shared" si="5"/>
        <v>-0.69034165999999786</v>
      </c>
    </row>
    <row r="221" spans="1:6" x14ac:dyDescent="0.45">
      <c r="A221" t="s">
        <v>932</v>
      </c>
      <c r="B221" t="s">
        <v>702</v>
      </c>
      <c r="C221" t="s">
        <v>927</v>
      </c>
      <c r="D221" s="18">
        <v>17.53</v>
      </c>
      <c r="E221" s="17">
        <v>17.62403698</v>
      </c>
      <c r="F221" s="17">
        <f t="shared" si="5"/>
        <v>9.4036979999998493E-2</v>
      </c>
    </row>
    <row r="222" spans="1:6" x14ac:dyDescent="0.45">
      <c r="A222" t="s">
        <v>933</v>
      </c>
      <c r="B222" t="s">
        <v>697</v>
      </c>
      <c r="C222" t="s">
        <v>927</v>
      </c>
      <c r="D222" s="18">
        <v>25.11</v>
      </c>
      <c r="E222" s="17">
        <v>24.680405759999999</v>
      </c>
      <c r="F222" s="17">
        <f t="shared" si="5"/>
        <v>-0.42959424000000013</v>
      </c>
    </row>
    <row r="223" spans="1:6" x14ac:dyDescent="0.45">
      <c r="A223" t="s">
        <v>934</v>
      </c>
      <c r="B223" t="s">
        <v>697</v>
      </c>
      <c r="C223" t="s">
        <v>927</v>
      </c>
      <c r="D223" s="18">
        <v>22.23</v>
      </c>
      <c r="E223" s="17">
        <v>21.67398386</v>
      </c>
      <c r="F223" s="17">
        <f t="shared" si="5"/>
        <v>-0.55601614000000055</v>
      </c>
    </row>
    <row r="224" spans="1:6" x14ac:dyDescent="0.45">
      <c r="A224" t="s">
        <v>935</v>
      </c>
      <c r="B224" t="s">
        <v>697</v>
      </c>
      <c r="C224" t="s">
        <v>927</v>
      </c>
      <c r="D224" s="18">
        <v>30.85</v>
      </c>
      <c r="E224" s="17">
        <v>29.858848800000001</v>
      </c>
      <c r="F224" s="17">
        <f t="shared" si="5"/>
        <v>-0.9911512000000009</v>
      </c>
    </row>
    <row r="225" spans="1:6" x14ac:dyDescent="0.45">
      <c r="A225" t="s">
        <v>936</v>
      </c>
      <c r="B225" t="s">
        <v>702</v>
      </c>
      <c r="C225" t="s">
        <v>927</v>
      </c>
      <c r="D225" s="18">
        <v>29.91</v>
      </c>
      <c r="E225" s="17">
        <v>29.017210309999999</v>
      </c>
      <c r="F225" s="17">
        <f t="shared" si="5"/>
        <v>-0.89278969000000075</v>
      </c>
    </row>
    <row r="226" spans="1:6" x14ac:dyDescent="0.45">
      <c r="A226" t="s">
        <v>937</v>
      </c>
      <c r="B226" t="s">
        <v>986</v>
      </c>
      <c r="C226" t="s">
        <v>927</v>
      </c>
      <c r="D226" s="18">
        <v>19.82</v>
      </c>
      <c r="E226" s="17">
        <v>19.667768450000001</v>
      </c>
      <c r="F226" s="17">
        <f t="shared" si="5"/>
        <v>-0.15223154999999977</v>
      </c>
    </row>
    <row r="227" spans="1:6" x14ac:dyDescent="0.45">
      <c r="A227" t="s">
        <v>938</v>
      </c>
      <c r="B227" t="s">
        <v>702</v>
      </c>
      <c r="C227" t="s">
        <v>927</v>
      </c>
      <c r="D227" s="18">
        <v>23.76</v>
      </c>
      <c r="E227" s="17">
        <v>23.368406610000001</v>
      </c>
      <c r="F227" s="17">
        <f t="shared" si="5"/>
        <v>-0.3915933900000006</v>
      </c>
    </row>
    <row r="228" spans="1:6" x14ac:dyDescent="0.45">
      <c r="A228" t="s">
        <v>939</v>
      </c>
      <c r="B228" t="s">
        <v>697</v>
      </c>
      <c r="C228" t="s">
        <v>940</v>
      </c>
      <c r="D228" s="18">
        <v>21.4</v>
      </c>
      <c r="E228" s="17">
        <v>20.669</v>
      </c>
      <c r="F228" s="17">
        <f t="shared" si="5"/>
        <v>-0.7309999999999981</v>
      </c>
    </row>
    <row r="229" spans="1:6" x14ac:dyDescent="0.45">
      <c r="A229" t="s">
        <v>941</v>
      </c>
      <c r="B229" t="s">
        <v>702</v>
      </c>
      <c r="C229" t="s">
        <v>940</v>
      </c>
      <c r="D229" s="18">
        <v>28.47</v>
      </c>
      <c r="E229" s="17">
        <v>27.475999999999999</v>
      </c>
      <c r="F229" s="17">
        <f t="shared" si="5"/>
        <v>-0.99399999999999977</v>
      </c>
    </row>
    <row r="230" spans="1:6" x14ac:dyDescent="0.45">
      <c r="A230" t="s">
        <v>942</v>
      </c>
      <c r="B230" t="s">
        <v>702</v>
      </c>
      <c r="C230" t="s">
        <v>940</v>
      </c>
      <c r="D230" s="18">
        <v>17.53</v>
      </c>
      <c r="E230" s="17">
        <v>17.863</v>
      </c>
      <c r="F230" s="17">
        <f t="shared" si="5"/>
        <v>0.33299999999999841</v>
      </c>
    </row>
    <row r="231" spans="1:6" x14ac:dyDescent="0.45">
      <c r="A231" t="s">
        <v>943</v>
      </c>
      <c r="B231" t="s">
        <v>702</v>
      </c>
      <c r="C231" t="s">
        <v>940</v>
      </c>
      <c r="D231" s="18">
        <v>22.98</v>
      </c>
      <c r="E231" s="17">
        <v>22.297000000000001</v>
      </c>
      <c r="F231" s="17">
        <f t="shared" si="5"/>
        <v>-0.68299999999999983</v>
      </c>
    </row>
    <row r="232" spans="1:6" x14ac:dyDescent="0.45">
      <c r="A232" t="s">
        <v>944</v>
      </c>
      <c r="B232" t="s">
        <v>697</v>
      </c>
      <c r="C232" t="s">
        <v>940</v>
      </c>
      <c r="D232" s="18">
        <v>25.11</v>
      </c>
      <c r="E232" s="17">
        <v>24.524999999999999</v>
      </c>
      <c r="F232" s="17">
        <f t="shared" si="5"/>
        <v>-0.58500000000000085</v>
      </c>
    </row>
    <row r="233" spans="1:6" x14ac:dyDescent="0.45">
      <c r="A233" t="s">
        <v>945</v>
      </c>
      <c r="B233" t="s">
        <v>702</v>
      </c>
      <c r="C233" t="s">
        <v>940</v>
      </c>
      <c r="D233" s="18">
        <v>29.91</v>
      </c>
      <c r="E233" s="17">
        <v>29.475000000000001</v>
      </c>
      <c r="F233" s="17">
        <f t="shared" si="5"/>
        <v>-0.43499999999999872</v>
      </c>
    </row>
    <row r="234" spans="1:6" x14ac:dyDescent="0.45">
      <c r="A234" t="s">
        <v>946</v>
      </c>
      <c r="B234" t="s">
        <v>702</v>
      </c>
      <c r="C234" t="s">
        <v>947</v>
      </c>
      <c r="D234" s="18">
        <v>30.85</v>
      </c>
      <c r="E234" s="17">
        <v>30.358000000000001</v>
      </c>
      <c r="F234" s="17">
        <f t="shared" si="5"/>
        <v>-0.49200000000000088</v>
      </c>
    </row>
    <row r="235" spans="1:6" x14ac:dyDescent="0.45">
      <c r="A235" t="s">
        <v>948</v>
      </c>
      <c r="B235" t="s">
        <v>702</v>
      </c>
      <c r="C235" t="s">
        <v>947</v>
      </c>
      <c r="D235" s="18">
        <v>22.98</v>
      </c>
      <c r="E235" s="17">
        <v>29.305</v>
      </c>
      <c r="F235" s="17">
        <f t="shared" si="5"/>
        <v>6.3249999999999993</v>
      </c>
    </row>
    <row r="236" spans="1:6" x14ac:dyDescent="0.45">
      <c r="A236" t="s">
        <v>949</v>
      </c>
      <c r="B236" t="s">
        <v>702</v>
      </c>
      <c r="C236" t="s">
        <v>947</v>
      </c>
      <c r="D236" s="18">
        <v>21.13</v>
      </c>
      <c r="E236" s="17">
        <v>20.652999999999999</v>
      </c>
      <c r="F236" s="17">
        <f t="shared" si="5"/>
        <v>-0.47700000000000031</v>
      </c>
    </row>
    <row r="237" spans="1:6" x14ac:dyDescent="0.45">
      <c r="A237" t="s">
        <v>950</v>
      </c>
      <c r="B237" t="s">
        <v>702</v>
      </c>
      <c r="C237" t="s">
        <v>947</v>
      </c>
      <c r="D237" s="18">
        <v>27.26</v>
      </c>
      <c r="E237" s="17">
        <v>25.687999999999999</v>
      </c>
      <c r="F237" s="17">
        <f t="shared" si="5"/>
        <v>-1.5720000000000027</v>
      </c>
    </row>
    <row r="238" spans="1:6" x14ac:dyDescent="0.45">
      <c r="A238" t="s">
        <v>951</v>
      </c>
      <c r="B238" t="s">
        <v>702</v>
      </c>
      <c r="C238" t="s">
        <v>947</v>
      </c>
      <c r="D238" s="18">
        <v>25.11</v>
      </c>
      <c r="E238" s="17">
        <v>24.673999999999999</v>
      </c>
      <c r="F238" s="17">
        <f t="shared" si="5"/>
        <v>-0.43599999999999994</v>
      </c>
    </row>
    <row r="239" spans="1:6" x14ac:dyDescent="0.45">
      <c r="A239" t="s">
        <v>952</v>
      </c>
      <c r="B239" t="s">
        <v>702</v>
      </c>
      <c r="C239" t="s">
        <v>947</v>
      </c>
      <c r="D239" s="18">
        <v>18.82</v>
      </c>
      <c r="E239" s="17">
        <v>18.253</v>
      </c>
      <c r="F239" s="17">
        <f t="shared" si="5"/>
        <v>-0.56700000000000017</v>
      </c>
    </row>
    <row r="240" spans="1:6" x14ac:dyDescent="0.45">
      <c r="A240" t="s">
        <v>953</v>
      </c>
      <c r="B240" t="s">
        <v>697</v>
      </c>
      <c r="C240" t="s">
        <v>947</v>
      </c>
      <c r="D240" s="18">
        <v>23.76</v>
      </c>
      <c r="E240" s="17">
        <v>20.902999999999999</v>
      </c>
      <c r="F240" s="17">
        <f t="shared" si="5"/>
        <v>-2.8570000000000029</v>
      </c>
    </row>
    <row r="241" spans="1:6" x14ac:dyDescent="0.45">
      <c r="A241" t="s">
        <v>954</v>
      </c>
      <c r="B241" t="s">
        <v>702</v>
      </c>
      <c r="C241" t="s">
        <v>947</v>
      </c>
      <c r="D241" s="18">
        <v>21.4</v>
      </c>
      <c r="E241" s="17">
        <v>23.728000000000002</v>
      </c>
      <c r="F241" s="17">
        <f t="shared" si="5"/>
        <v>2.328000000000003</v>
      </c>
    </row>
    <row r="242" spans="1:6" x14ac:dyDescent="0.45">
      <c r="A242" t="s">
        <v>955</v>
      </c>
      <c r="B242" t="s">
        <v>697</v>
      </c>
      <c r="C242" t="s">
        <v>956</v>
      </c>
      <c r="D242" s="18">
        <v>22.23</v>
      </c>
      <c r="E242" s="17">
        <v>22.068999999999999</v>
      </c>
      <c r="F242" s="17">
        <f t="shared" si="5"/>
        <v>-0.16100000000000136</v>
      </c>
    </row>
    <row r="243" spans="1:6" x14ac:dyDescent="0.45">
      <c r="A243" t="s">
        <v>957</v>
      </c>
      <c r="B243" t="s">
        <v>697</v>
      </c>
      <c r="C243" t="s">
        <v>956</v>
      </c>
      <c r="D243" s="18">
        <v>18.45</v>
      </c>
      <c r="E243" s="17">
        <v>17.599</v>
      </c>
      <c r="F243" s="17">
        <f t="shared" si="5"/>
        <v>-0.85099999999999909</v>
      </c>
    </row>
    <row r="244" spans="1:6" x14ac:dyDescent="0.45">
      <c r="A244" t="s">
        <v>958</v>
      </c>
      <c r="B244" t="s">
        <v>702</v>
      </c>
      <c r="C244" t="s">
        <v>956</v>
      </c>
      <c r="D244" s="18">
        <v>21.52</v>
      </c>
      <c r="E244" s="17">
        <v>20.811</v>
      </c>
      <c r="F244" s="17">
        <f t="shared" si="5"/>
        <v>-0.70899999999999963</v>
      </c>
    </row>
    <row r="245" spans="1:6" x14ac:dyDescent="0.45">
      <c r="A245" t="s">
        <v>959</v>
      </c>
      <c r="B245" t="s">
        <v>702</v>
      </c>
      <c r="C245" t="s">
        <v>956</v>
      </c>
      <c r="D245" s="18">
        <v>25.11</v>
      </c>
      <c r="E245" s="17">
        <v>24.126000000000001</v>
      </c>
      <c r="F245" s="17">
        <f t="shared" si="5"/>
        <v>-0.98399999999999821</v>
      </c>
    </row>
    <row r="246" spans="1:6" x14ac:dyDescent="0.45">
      <c r="A246" t="s">
        <v>960</v>
      </c>
      <c r="B246" t="s">
        <v>702</v>
      </c>
      <c r="C246" t="s">
        <v>956</v>
      </c>
      <c r="D246" s="18">
        <v>21.13</v>
      </c>
      <c r="E246" s="17">
        <v>20.324999999999999</v>
      </c>
      <c r="F246" s="17">
        <f t="shared" si="5"/>
        <v>-0.80499999999999972</v>
      </c>
    </row>
    <row r="247" spans="1:6" x14ac:dyDescent="0.45">
      <c r="A247" t="s">
        <v>961</v>
      </c>
      <c r="B247" t="s">
        <v>702</v>
      </c>
      <c r="C247" t="s">
        <v>956</v>
      </c>
      <c r="D247" s="18">
        <v>23.76</v>
      </c>
      <c r="E247" s="17">
        <v>23.297999999999998</v>
      </c>
      <c r="F247" s="17">
        <f t="shared" si="5"/>
        <v>-0.4620000000000033</v>
      </c>
    </row>
    <row r="248" spans="1:6" x14ac:dyDescent="0.45">
      <c r="A248" t="s">
        <v>962</v>
      </c>
      <c r="B248" t="s">
        <v>702</v>
      </c>
      <c r="C248" t="s">
        <v>956</v>
      </c>
      <c r="D248" s="18">
        <v>27.26</v>
      </c>
      <c r="E248" s="17">
        <v>26.803000000000001</v>
      </c>
      <c r="F248" s="17">
        <f t="shared" si="5"/>
        <v>-0.45700000000000074</v>
      </c>
    </row>
    <row r="249" spans="1:6" x14ac:dyDescent="0.45">
      <c r="A249" t="s">
        <v>963</v>
      </c>
      <c r="B249" t="s">
        <v>702</v>
      </c>
      <c r="C249" t="s">
        <v>956</v>
      </c>
      <c r="D249" s="18">
        <v>18.82</v>
      </c>
      <c r="E249" s="17">
        <v>18.158000000000001</v>
      </c>
      <c r="F249" s="17">
        <f t="shared" si="5"/>
        <v>-0.66199999999999903</v>
      </c>
    </row>
    <row r="250" spans="1:6" x14ac:dyDescent="0.45">
      <c r="A250" t="s">
        <v>964</v>
      </c>
      <c r="B250" t="s">
        <v>697</v>
      </c>
      <c r="C250" t="s">
        <v>956</v>
      </c>
      <c r="D250" s="18">
        <v>29.91</v>
      </c>
      <c r="E250" s="17">
        <v>28.927</v>
      </c>
      <c r="F250" s="17">
        <f t="shared" si="5"/>
        <v>-0.98300000000000054</v>
      </c>
    </row>
    <row r="251" spans="1:6" x14ac:dyDescent="0.45">
      <c r="A251" t="s">
        <v>965</v>
      </c>
      <c r="B251" t="s">
        <v>702</v>
      </c>
      <c r="C251" t="s">
        <v>956</v>
      </c>
      <c r="D251" s="18">
        <v>28.47</v>
      </c>
      <c r="E251" s="17">
        <v>27.541</v>
      </c>
      <c r="F251" s="17">
        <f t="shared" si="5"/>
        <v>-0.92899999999999849</v>
      </c>
    </row>
    <row r="252" spans="1:6" x14ac:dyDescent="0.45">
      <c r="A252" t="s">
        <v>966</v>
      </c>
      <c r="B252" t="s">
        <v>702</v>
      </c>
      <c r="C252" t="s">
        <v>956</v>
      </c>
      <c r="D252" s="18">
        <v>30.85</v>
      </c>
      <c r="E252" s="17">
        <v>28.812000000000001</v>
      </c>
      <c r="F252" s="17">
        <f t="shared" si="5"/>
        <v>-2.0380000000000003</v>
      </c>
    </row>
    <row r="253" spans="1:6" x14ac:dyDescent="0.45">
      <c r="A253" t="s">
        <v>967</v>
      </c>
      <c r="B253" t="s">
        <v>697</v>
      </c>
      <c r="C253" t="s">
        <v>956</v>
      </c>
      <c r="D253" s="18">
        <v>29.19</v>
      </c>
      <c r="E253" s="17">
        <v>28.856999999999999</v>
      </c>
      <c r="F253" s="17">
        <f t="shared" si="5"/>
        <v>-0.33300000000000196</v>
      </c>
    </row>
    <row r="254" spans="1:6" x14ac:dyDescent="0.45">
      <c r="A254" t="s">
        <v>968</v>
      </c>
      <c r="B254" t="s">
        <v>702</v>
      </c>
      <c r="C254" t="s">
        <v>969</v>
      </c>
      <c r="D254" s="18">
        <v>27.26</v>
      </c>
      <c r="E254" s="17">
        <v>26.44</v>
      </c>
      <c r="F254" s="17">
        <f t="shared" si="5"/>
        <v>-0.82000000000000028</v>
      </c>
    </row>
    <row r="255" spans="1:6" x14ac:dyDescent="0.45">
      <c r="A255" t="s">
        <v>970</v>
      </c>
      <c r="B255" t="s">
        <v>702</v>
      </c>
      <c r="C255" t="s">
        <v>969</v>
      </c>
      <c r="D255" s="18">
        <v>18.45</v>
      </c>
      <c r="E255" s="17">
        <v>17.890999999999998</v>
      </c>
      <c r="F255" s="17">
        <f t="shared" si="5"/>
        <v>-0.55900000000000105</v>
      </c>
    </row>
    <row r="256" spans="1:6" x14ac:dyDescent="0.45">
      <c r="A256" t="s">
        <v>971</v>
      </c>
      <c r="B256" t="s">
        <v>697</v>
      </c>
      <c r="C256" t="s">
        <v>969</v>
      </c>
      <c r="D256" s="18">
        <v>22.98</v>
      </c>
      <c r="E256" s="17">
        <v>22.74</v>
      </c>
      <c r="F256" s="17">
        <f t="shared" si="5"/>
        <v>-0.24000000000000199</v>
      </c>
    </row>
    <row r="257" spans="1:6" x14ac:dyDescent="0.45">
      <c r="A257" t="s">
        <v>972</v>
      </c>
      <c r="B257" t="s">
        <v>702</v>
      </c>
      <c r="C257" t="s">
        <v>969</v>
      </c>
      <c r="D257" s="18">
        <v>21.52</v>
      </c>
      <c r="E257" s="17">
        <v>20.911000000000001</v>
      </c>
      <c r="F257" s="17">
        <f t="shared" si="5"/>
        <v>-0.60899999999999821</v>
      </c>
    </row>
    <row r="258" spans="1:6" x14ac:dyDescent="0.45">
      <c r="A258" t="s">
        <v>973</v>
      </c>
      <c r="B258" t="s">
        <v>702</v>
      </c>
      <c r="C258" t="s">
        <v>969</v>
      </c>
      <c r="D258" s="18">
        <v>18.82</v>
      </c>
      <c r="E258" s="17">
        <v>18.347000000000001</v>
      </c>
      <c r="F258" s="17">
        <f t="shared" ref="F258:F261" si="6">E258-D258</f>
        <v>-0.47299999999999898</v>
      </c>
    </row>
    <row r="259" spans="1:6" x14ac:dyDescent="0.45">
      <c r="A259" t="s">
        <v>974</v>
      </c>
      <c r="B259" t="s">
        <v>697</v>
      </c>
      <c r="C259" t="s">
        <v>969</v>
      </c>
      <c r="D259" s="18">
        <v>17.53</v>
      </c>
      <c r="E259" s="17">
        <v>17.902000000000001</v>
      </c>
      <c r="F259" s="17">
        <f t="shared" si="6"/>
        <v>0.37199999999999989</v>
      </c>
    </row>
    <row r="260" spans="1:6" x14ac:dyDescent="0.45">
      <c r="A260" t="s">
        <v>975</v>
      </c>
      <c r="B260" t="s">
        <v>697</v>
      </c>
      <c r="C260" t="s">
        <v>969</v>
      </c>
      <c r="D260" s="18">
        <v>21.4</v>
      </c>
      <c r="E260" s="17">
        <v>20.556999999999999</v>
      </c>
      <c r="F260" s="17">
        <f t="shared" si="6"/>
        <v>-0.84299999999999997</v>
      </c>
    </row>
    <row r="261" spans="1:6" x14ac:dyDescent="0.45">
      <c r="A261" t="s">
        <v>976</v>
      </c>
      <c r="B261" t="s">
        <v>702</v>
      </c>
      <c r="C261" t="s">
        <v>969</v>
      </c>
      <c r="D261" s="18">
        <v>28.47</v>
      </c>
      <c r="E261" s="17">
        <v>26.957000000000001</v>
      </c>
      <c r="F261" s="17">
        <f t="shared" si="6"/>
        <v>-1.5129999999999981</v>
      </c>
    </row>
  </sheetData>
  <pageMargins left="0.7" right="0.7" top="0.75" bottom="0.75" header="0.3" footer="0.3"/>
  <pageSetup orientation="portrait" r:id="rId1"/>
  <ignoredErrors>
    <ignoredError sqref="N36:N37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CwAewAiAHAAYQB0AGgAIgA6ACIALwBwAHIAbwBqAGUAYwB0AHMALwBMACIALAAiAHQAZQB4AHQAIgA6ACIALwAvACAATABhAG0AYgBkAGEAIABmAHUAbgBjAHQAaQBvAG4AcwAgAGYAbwByACAAcwB0AGEAdABpAHMAdABpAGMAYQBsACAAYQBuAGEAbAB5AHMAaQBzACAAaQBuACAARQB4AGMAZQBsAFwAbgAvAC8AIABSAGUAcQB1AGkAcgBlAHMAIABFAHgAYwBlAGwAIAB2AGUAcgBzAGkAbwBuACAAMgAyADAAOAAgAG8AcgAgAGwAYQB0AGUAcgAgACgAVwBpAG4AKQAgAG8AcgAgADEANgAuADYANQAgAG8AcgAgAGwAYQB0AGUAcgAgACgATQBhAGMAKQBcAG4ALwAvACAAUQB1AGkAYwBrACAAYwBoAGUAYwBrADoAIABzAGUAZQAgAGkAZgAgAHkAbwB1ACAAaABhAHYAZQAgAGEAYwBjAGUAcwBzACAAdABvACAAdABoAGUAIABIAFMAVABBAEMASwAgAGYAdQBuAGMAdABpAG8AbgAgAGkAbgAgAGEAIABjAGUAbABsACAAZgBvAHIAbQB1AGwAYQAuAFwAbgBcAG4ALwAqACoAKgAqACoAKgAqACoAKgAqACoAKgAqACoAKgAqACoAIABEAEUAUwBDAFIASQBQAFQASQBWAEUAIABTAFQAQQBUAEkAUwBUAEkAQwBTACAAKgAqACoAKgAqACoAKgAqACoAKgAqACoAKgAqACoAKgAqAC8AXABuAFwAbgAvACoAKgAqACoAKgAqACoAKgAqACoAKgAqAFwAbgBTAFUATQBNAEEAUgBZACAAcgBlAHQAdQByAG4AcwAgAGEAIAA1AC0AIABvAHIAIAA3AC0AbgB1AG0AYgBlAHIAIABzAHUAbQBtAGEAcgB5ACAAbwBmACAAdABoAGUAIABpAG4AcAB1AHQAIABkAGEAdABhACAAYQBzACAAYQAgAGMAbwBsAHUAbQBuACAAdgBlAGMAdABvAHIALgBcAG4ASQBmACAAdABoAGUAIABvAHAAdABpAG8AbgBhAGwAIAAyAG4AZAAgAGEAcgBnAHUAbQBlAG4AdAAgAGkAcwAgAG4AbwB0ACAAZQBuAHQAZQByAGUAZAAsACAAdABoAGUAbgAgAFQAdQBrAGUAeQAnAHMAIAA1AC0AbgB1AG0AYgBlAHIAIABzAHUAbQBtAGEAcgB5AFwAbgBpAHMAIAByAGUAdAB1AHIAbgBzADoAIAAoADEAKQAgAG0AaQBuACwAIAAoADIAKQAgADEAcwB0ACAAcQB1AGEAcgB0AGkAbABlACwAIAAoADMAKQAgAG0AZQBkAGkAYQBuACwAIAAoADQAKQAgADMAcgBkACAAcQB1AGEAcgB0AGkAbABlACwAIAAoADUAKQAgAG0AYQB4AC4AXABuAEkAZgAgAHQAaABlACAAcwBlAGMAbwBuAGQAIABuAHUAbQBiAGUAcgAgACgAYQAgAGYAcgBhAGMAdABpAG8AbgAgAG8AcgAgAHAAZQByAGMAZQBuAHQAYQBnAGUAKQAgAGkAcwAgAGUAbgB0AGUAcgBlAGQALAAgAHQAaABlAG4AIAB0AGgAZQBcAG4AYwBvAHIAcgBlAHMAcABvAG4AZABpAG4AZwAgADIALQB0AGEAaQBsAGUAZAAgAHEAdQBhAG4AdABpAGwAZQBzACAAYQByAGUAIAByAGUAdAB1AHIAbgBlAGQALgAgAEYAbwByACAAZQB4AGEAbQBwAGwAZQAsAFwAbgAgACAAIAAgAFMAdQBtAG0AYQByAHkAKABkAGEAdABhACwAIAA1ACUAKQBcAG4AdwBpAGwAbAAgAHIAZQB0AHUAcgBuACAAdABoAGUAIAA1AHQAaAAgAGEAbgBkACAAOQA1AHQAaAAgAHAAZQByAGMAZQBuAHQAaQBsAGUAcwAgAGkAbgAgAGEAZABkAGkAdABpAG8AbgAgAHQAbwAgAFQAdQBrAGUAeQAnAHMAIABmAGkAdgBlACAAbgB1AG0AYgBlAHIAcwAuAFwAbgBcAG4AVABoAGUAIAAuAEkATgBDACAAZgB1AG4AYwB0AGkAbwBuAHMAIABhAHIAZQAgAHUAcwBlAGQAIAB0AG8AIABjAGEAbABjAHUAbABhAHQAZQAgAHEAdQBhAG4AdABpAGwAZQBzAC4AXABuACoAKgAqACoAKgAqACoAKgAqACoAKgAqAC8AXABuAFMAdQBtAG0AYQByAHkAIAA9ACAATABBAE0AQgBEAEEAKABcAG4AIAAgACAAIABYACwAIAAvAC8AIABpAG4AcAB1AHQAIABkAGEAdABhACAAKABhAG4AeQAgAHMAaABhAHAAZQApAFwAbgAgACAAIAAgAFsAZgByAGEAYwB0AGkAbwBuAF0ALAAgAC8ALwAgADIALQB0AGEAaQBsAGUAZAAgAHAAcgBvAGIAYQBiAGkAbABpAHQAeQAgAG8AZgAgAHQAdwBvACAAYQBkAGQAaQB0AGkAbwBuAGEAbAAgAHEAdQBhAG4AdABpAGwAZQBzACAAdABvACAAcgBlAHQAdQByAG4AXABuACAAIAAgACAATABFAFQAKABcAG4AIAAgACAAIAAgACAAIAAgAGYAaQB2AGUAXwBuAHUAbQAsACAAUQBVAEEAUgBUAEkATABFAC4ASQBOAEMAKABYACwAIABTAEUAUQBVAEUATgBDAEUAKAA1ACwAIAAsACAAMAApACkALABcAG4AIAAgACAAIAAgACAAIAAgAEkARgAoAFwAbgAgACAAIAAgACAAIAAgACAAIAAgACAAIABJAFMATwBNAEkAVABUAEUARAAoAGYAcgBhAGMAdABpAG8AbgApACwAXABuACAAIAAgACAAIAAgACAAIAAgACAAIAAgAGYAaQB2AGUAXwBuAHUAbQAsAFwAbgAgACAAIAAgACAAIAAgACAAIAAgACAAIABTAE8AUgBUACgAVgBTAFQAQQBDAEsAKABmAGkAdgBlAF8AbgB1AG0ALAAgAFAARQBSAEMARQBOAFQASQBMAEUALgBJAE4AQwAoAFgALAAgAFYAUwBUAEEAQwBLACgAZgByAGEAYwB0AGkAbwBuACwAIAAxACAALQAgAGYAcgBhAGMAdABpAG8AbgApACkAKQApAFwAbgAgACAAIAAgACAAIAAgACAAKQBcAG4AIAAgACAAIAApAFwAbgApADsAXABuAFwAbgAvACoAKgAqACoAKgAqACoAKgAqACoAKgAqAFwAbgBUAE0ARQBBAE4AIABjAGEAbABjAHUAbABhAHQAZQBzACAAdABoAGUAIAAoAG8AcAB0AGkAbwBuAGEAbABsAHkAIAB0AHIAaQBtAG0AZQBkACkAIABtAGUAYQBuACAAYQBzACAAdwBlAGwAbAAgAGEAcwAgAGkAdABzACAAcwB0AGQAXABuAGUAcgByAG8AcgAgAGEAbgBkACAAOQA1ACUAIABDAEkALgAgAE8AdQB0AHAAdQB0ACAAaQBzACAAYQAgAGMAbwBsAHUAbQBuACAAdgBlAGMAdABvAHIAIABjAG8AbgB0AGEAaQBuAGkAbgBnAFwAbgAoADEAKQAgAHQAaABlACAAdAByAGkAbQBtAGUAZAAgAG0AZQBhAG4AXABuACgAMgApACAAaQB0AHMAIABzAHQAYQBuAGQAYQByAGQAIABlAHIAcgBvAHIAXABuACgAMwApACAAdABoAGUAIABEAE8ARgAgAG8AZgAgAHQAaABlACAAcwB0AGQAIABlAHIAcgBvAHIAXABuACgANAApACAAdABoAGUAIAA5ADUAJQAgAE0ATwBFACAAKABwAGEAcgBhAG0AZQB0AHIAaQBjACwAIABmAHIAbwBtACAAUwB0AHUAZABlAG4AdAAnAHMAIAB0ACkAXABuACgANQApACAAdABoAGUAIABsAG8AdwBlAHIAIABsAGkAbQBpAHQAIABvAGYAIAB0AGgAZQAgADkANQAlACAAcABhAHIAYQBtAGUAdAByAGkAYwAgAEMASQBcAG4AKAA2ACkAIAB0AGgAZQAgAHUAcABwAGUAcgAgAGwAaQBtAGkAdAAgAG8AZgAgAHQAaABlACAAOQA1ACUAIABwAGEAcgBhAG0AZQB0AHIAaQBjACAAQwBJAFwAbgBOAG8AdABlACAAdABoAGEAdAAgAHQAaABlACAAaQBuAHAAdQB0ACAAaQBzACAAZgBpAGwAdABlAHIAZQBkACAAdABvACAAYwBvAG4AdABhAGkAbgAgAG8AbgBsAHkAIABuAHUAbQBiAGUAcgBzAC4AXABuACoAKgAqACoAKgAqACoAKgAqACoAKgAqAC8AXABuAHQAbQBlAGEAbgAgAD0AIABMAEEATQBCAEQAQQAoAFwAbgAgACAAIAAgAGQAYQB0AGEALAAgAC8ALwBpAG4AcAB1AHQAIAB2AGEAbAB1AGUAcwAgACgAYQBuAHkAIABzAGgAYQBwAGUAKQBcAG4AIAAgACAAIABbAGcAYQBtAG0AYQBdACwAIAAvAC8AbwBuAGUALQB0AHIAYQBpAGwAIAB0AHIAaQBtAG0AaQBuAGcAIABmAHIAYQBjAHQAaQBvAG4AIAAoAGQAZQBmAGEAdQBsAHQAIAB2AGEAbAB1AGUAIABpAHMAIAAwACkAXABuACAAIAAgACAASQBGACgAXABuACAAIAAgACAAIAAgACAAIABDAE8AVQBOAFQAKABkAGEAdABhACkAPAAyACwAIAAvAC8AbgBlAGUAZAAgAHQAbwAgAGEAYwBjAG8AdQBuAHQAIABmAG8AcgAgAG4APQAwACAAbwByACAAMQBcAG4AIAAgACAAIAAgACAAIAAgAFYAUwBUAEEAQwBLACgAVABSAEkATQBNAEUAQQBOACgAZABhAHQAYQAsADAAKQAsAFwAIgBuAC8AYQBcACIALAAwACwAXAAiAG4ALwBhAFwAIgAsAFwAIgBuAC8AYQBcACIALABcACIAbgAvAGEAXAAiACkALABcAG4AIAAgACAAIAAgACAAIAAgAEwARQBUACgAXABuACAAIAAgACAAIAAgACAAIAAgACAAIAAgAGcAYQBtAG0AYQAsACAASQBGACgASQBTAE8ATQBJAFQAVABFAEQAKABnAGEAbQBtAGEAKQAsACAAMAAsACAAZwBhAG0AbQBhACkALAAgAC8ALwAgAGkAZgAgAG8AbQBpAHQAdABlAGQAIABjAGEAbABjAHUAbABhAHQAZQAgAHUAbgB0AHIAaQBtAG0AZQBkACAAbQBlAGEAbgBcAG4AIAAgACAAIAAgACAAIAAgACAAIAAgACAAWAAsACAARgBJAEwAVABFAFIAKABkAGEAdABhACwASQBTAE4AVQBNAEIARQBSACgAZABhAHQAYQApACkALABcAG4AIAAgACAAIAAgACAAIAAgACAAIAAgACAAdABtAGUAYQBuACwAIABUAFIASQBNAE0ARQBBAE4AKABYACwAIAAyACAAKgAgAGcAYQBtAG0AYQApACwAXABuACAAIAAgACAAIAAgACAAIAAgACAAIAAgAG4ALAAgAEMATwBVAE4AVAAoAFgAKQAsAFwAbgAgACAAIAAgACAAIAAgACAAIAAgACAAIABuAF8AZwAsACAAUgBPAFUATgBEAEQATwBXAE4AKABnAGEAbQBtAGEAIAAqACAAbgAsACAAMAApACwAXABuACAAIAAgACAAIAAgACAAIAAgACAAIAAgAHMAdABkAGUAcgByACwAIABJAEYAKABcAG4AIAAgACAAIAAgACAAIAAgACAAIAAgACAAIAAgACAAIABnAGEAbQBtAGEAIAA9ACAAMAAsAFwAbgAgACAAIAAgACAAIAAgACAAIAAgACAAIAAgACAAIAAgAFMAVABEAEUAVgAuAFMAKABYACkAIAAvACAAUwBRAFIAVAAoAG4AKQAsACAALwAvACAAQwBMAFQAIABzAHQAZAAgAGUAcgByAG8AcgAgAGYAbwByACAAdQBuAHQAcgBpAG0AbQBlAGQAIABtAGUAYQBuAFwAbgAgACAAIAAgACAAIAAgACAAIAAgACAAIAAgACAAIAAgAEwARQBUACgAIAAvAC8AIABnAGEAbQBtAGEAIAA+ACAAMABcAG4AIAAgACAAIAAgACAAIAAgACAAIAAgACAAIAAgACAAIAAgACAAIAAgAC8ALwAgAGYAaQByAHMAdAAgAGMAcgBlAGEAdABlACAAVwBpAG4AZABzAG8AcgBpAHoAZQBkACAAcwBhAG0AcABsAGUAXABuACAAIAAgACAAIAAgACAAIAAgACAAIAAgACAAIAAgACAAIAAgACAAIABzAG0AYQBsAGwAXwB3ACwAIABTAE0AQQBMAEwAKABYACwAIABuAF8AZwAgACsAIAAxACkALAAgAC8ALwAgAHMAbQBhAGwAbABlAHMAdAAgAHYAYQBsAHUAZQAgAHIAZQB0AGEAaQBuAGUAZABcAG4AIAAgACAAIAAgACAAIAAgACAAIAAgACAAIAAgACAAIAAgACAAIAAgAGwAYQByAGcAZQBfAHcALAAgAEwAQQBSAEcARQAoAFgALAAgAG4AXwBnACAAKwAgADEAKQAsACAALwAvACAAbABhAHIAZwBlAHMAdAAgAHYAYQBsAHUAZQAgAHIAZQB0AGEAaQBuAGUAZABcAG4AIAAgACAAIAAgACAAIAAgACAAIAAgACAAIAAgACAAIAAgACAAIAAgAGQAYQB0AGEAXwB3ACwAIABJAEYAKABYACAAPAAgAHMAbQBhAGwAbABfAHcALAAgAHMAbQBhAGwAbABfAHcALAAgAEkARgAoAFgAIAA+ACAAbABhAHIAZwBlAF8AdwAsACAAbABhAHIAZwBlAF8AdwAsACAAWAApACkALABcAG4AIAAgACAAIAAgACAAIAAgACAAIAAgACAAIAAgACAAIAAgACAAIAAgAC8ALwAgAHUAcwBlACAAdABvACAAYwBhAGwAYwB1AGwAYQB0AGUAIABzAHQAZAAgAGUAcgByACAAbwBmACAAdAByAGkAbQBtAGUAZAAgAG0AZQBhAG4AXABuACAAIAAgACAAIAAgACAAIAAgACAAIAAgACAAIAAgACAAIAAgACAAIABTAFQARABFAFYALgBTACgAZABhAHQAYQBfAHcAKQAgAC8AIAAoACgAMQAgAC0AIAAyACAAKgAgAGcAYQBtAG0AYQApACAAKgAgAFMAUQBSAFQAKABuACkAKQBcAG4AIAAgACAAIAAgACAAIAAgACAAIAAgACAAIAAgACAAIAApAFwAbgAgACAAIAAgACAAIAAgACAAIAAgACAAIAApACwAXABuACAAIAAgACAAIAAgACAAIAAgACAAIAAgAEQATwBGACwAIABuACAALQAgADIAIAAqACAAbgBfAGcAIAAtACAAMQAsAFwAbgAgACAAIAAgACAAIAAgACAAIAAgACAAIAB0AGMAcgBpAHQALAAgAFQALgBJAE4AVgAuADIAVAAoADUAJQAsACAARABPAEYAKQAsAFwAbgAgACAAIAAgACAAIAAgACAAIAAgACAAIABNAE8ARQAsACAAdABjAHIAaQB0ACAAKgAgAHMAdABkAGUAcgByACwAXABuACAAIAAgACAAIAAgACAAIAAgACAAIAAgAEwATAAsACAAdABtAGUAYQBuACAALQAgAE0ATwBFACwAXABuACAAIAAgACAAIAAgACAAIAAgACAAIAAgAFUATAAsACAAdABtAGUAYQBuACAAKwAgAE0ATwBFACwAXABuACAAIAAgACAAIAAgACAAIAAgACAAIAAgAFYAUwBUAEEAQwBLACgAdABtAGUAYQBuACwAIABzAHQAZABlAHIAcgAsACAARABPAEYALAAgAE0ATwBFACwAIABMAEwALAAgAFUATAApAFwAbgAgACAAIAAgACAAIAAgACAAKQBcAG4AIAAgACAAIAApAFwAbgApADsAXABuAFwAbgAvACoAKgAqACoAKgAqACoAKgAqACoAKgAqAFwAbgBJAFEAUgAgAFIAZQB0AHUAcgBuAHMAIAB0AGgAZQAgACgAbwBwAHQAaQBvAG4AYQBsAGwAeQAgAGMAbwByAHIAZQBjAHQAZQBkACkAIABpAG4AdABlAHIAcQB1AGEAcgB0AGkAbABlACAAcgBhAG4AZwBlACwAIAB1AHMAaQBuAGcAIAB0AGgAZQBcAG4AUQBVAEEAUgBUAEkATABFAC4ASQBOAEMAIABmAHUAbgBjAHQAaQBvAG4AcwAuACAAVABoAGUAIABjAG8AcgByAGUAYwB0AGUAZAAgAHYAZQByAHMAaQBvAG4AIABpAHMAIABzAGMAYQBsAGUAZAAgAGIAeQAgAGQAaQB2AGkAZABpAG4AZwAgAGIAeQBcAG4AdABoAGUAIABJAFEAUgAgAG8AZgAgAHQAaABlACAAcwB0AGEAbgBkAGEAcgBkACAAbgBvAHIAbQBhAGwAIABkAGkAcwB0AHIAaQBiAHUAdABpAG8AbgA7ACAAdABoAHUAcwAgAGYAbwByAFwAbgBuAG8AcgBtAGEAbABsAHkALQBkAGkAcwB0AHIAaQBiAHUAdABlAGQAIABkAGEAdABhACAAaQB0ACAAZQBzAHQAaQBtAGEAdABlAHMAIAB0AGgAZQAgAHAAbwBwAHUAbABhAHQAaQBvAG4AIABzAHQAYQBuAGQAYQByAGQAXABuAGQAZQB2AGkAYQB0AGkAbwBuAC4AXABuACoAKgAqACoAKgAqACoAKgAqACoAKgAqAC8AXABuAEkAUQBSACAAPQAgAEwAQQBNAEIARABBACgAXABuACAAIAAgACAAZABhAHQAYQAsACAALwAvACAAYQBuAHkAIABzAGgAYQBwAGUAXABuACAAIAAgACAAWwBjAG8AcgByAGUAYwB0AGkAbwBuAF0ALAAgAC8ALwAgAGEAcABwAGwAeQAgAGMAbwByAHIAZQBjAHQAaQBvAG4AIAAoAG4AbwByAG0AYQBsAGkAegBhAHQAaQBvAG4AKQBcAG4AIAAgACAAIABMAEUAVAAoAFwAbgAgACAAIAAgACAAIAAgACAAYwBvAHIAcgBlAGMAdABpAG8AbgAsACAATgBPAFQAKABJAFMATwBNAEkAVABUAEUARAAoAGMAbwByAHIAZQBjAHQAaQBvAG4AKQApACwAXABuACAAIAAgACAAIAAgACAAIABRAF8AMQAsACAAUQBVAEEAUgBUAEkATABFAC4ASQBOAEMAKABkAGEAdABhACwAIAAxACkALABcAG4AIAAgACAAIAAgACAAIAAgAFEAXwAzACwAIABRAFUAQQBSAFQASQBMAEUALgBJAE4AQwAoAGQAYQB0AGEALAAgADMAKQAsAFwAbgAgACAAIAAgACAAIAAgACAALwAvACAAYwBvAHIAcgBlAGMAdABpAG8AbgAgADEALgAzADQAOAA5ADcAOQA1ADAAMAAzADkAMgAxADYAIABpAHMAIAB0AGgAZQAgAEkAUQBSACAAbwBmACAAdABoAGUAIABzAHQAZAAgAG4AbwByAG0AYQBsACAAZABpAHMAdAByAFwAbgAgACAAIAAgACAAIAAgACAAawAsACAASQBGACgAYwBvAHIAcgBlAGMAdABpAG8AbgAsACAAMQAuADMANAA4ADkANwA5ADUAMAAwADMAOQAyADEANgAsACAAMQApACwAXABuACAAIAAgACAAIAAgACAAIAAoAFEAXwAzACAALQAgAFEAXwAxACkAIAAvACAAawBcAG4AIAAgACAAIAApAFwAbgApADsAXABuAFwAbgAvACoAKgAqACoAKgAqACoAKgAqACoAKgAqAFwAbgBLAEQARQAgAGMAYQBsAGMAdQBsAGEAdABlAHMAIAB0AGgAZQAgAEsAZQByAG4AZQBsACAARABlAG4AcwBpAHQAeQAgAEUAcwB0AGkAbQBhAHQAZQAgAGEAdAAgAGEAIABzAGkAbgBnAGwAZQAgAGQAYQB0AGEAIABwAG8AaQBuAHQALgAgAFQAaABlAFwAbgBzAG0AbwBvAHQAaABpAG4AZwAgAGYAYQBjAHQAbwByACAAKABrACkALAAgAHcAaABpAGMAaAAgAGQAZQBmAGEAdQBsAHQAcwAgAHQAbwAgAG8AbgBlACwAIABpAHMAIAByAGUAbABhAHQAaQB2AGUAIAB0AG8AIAB0AGgAZQBcAG4AXAAiAHIAdQBsAGUALQBvAGYALQB0AGgAdQBtAGIAXAAiACAAYgBhAG4AZAB3AGkAZAB0AGgAIAB0AGgAYQB0ACAAbQBpAG4AaQBtAGkAegBlAHMAIAB0AGgAZQAgAG0AZQBhAG4AIABpAG4AdABlAGcAcgBhAHQAZQBkACAAcwBxAHUAYQByAGUAXABuAGUAcgByAG8AcgAgAGkAZgAgAHQAaABlACAAcABvAHAAdQBsAGEAdABpAG8AbgAgAGkAcwAgAG4AbwByAG0AYQBsAGwAeQAgAGQAaQBzAHQAcgBpAGIAdQB0AGUAZAAuACAAUwBtAGEAbABsAGUAcgAgAHYAYQBsAHUAZQBzACAAbwBmACAAawBcAG4AZwBpAHYAZQBzACAAbABlAHMAcwAgAHMAbQBvAG8AdABoAGkAbgBnACAAYQBuAGQAIABpAHMAIABtAG8AcgBlACAAYQBwAHAAcgBvAHAAcgBpAGEAdABlACAAZgBvAHIAIABkAGEAdABhACAAZgByAG8AbQAgAG0AdQBsAHQAaQAtAG0AbwBkAGEAbABcAG4AcABvAHAAdQBsAGEAdABpAG8AbgBzAC4AXABuACoAKgAqACoAKgAqACoAKgAqACoAKgAqAC8AXABuAEsARABFACAAPQAgAEwAQQBNAEIARABBACgAXABuACAAIAAgACAAeABpACwAIAAvAC8AIABwAG8AaQBuAHQAIABhAHQAIAB3AGgAaQBjAGgAIAB0AG8AIABjAGEAbABjAHUAbABhAHQAZQAgAHQAaABlACAAZABlAG4AcwBpAHQAeQBcAG4AIAAgACAAIABkAGEAdABhACwAIAAvAC8AIABkAGEAdABhACAAKABhAG4AeQAgAHMAaABhAHAAZQApACAAdwBoAG8AcwBlACAAcAByAG8AYgBhAGIAaQBsAGkAdAB5ACAAZABlAG4AcwBpAHQAeQAgAGkAcwAgAGIAZQBpAG4AZwAgAGUAcwB0AGkAbQBhAHQAZQBkAFwAbgAgACAAIAAgAFsAYgB3AF0ALAAgAC8ALwAgAGEAIABzAG0AbwBvAHQAaABpAG4AZwAgAGYAYQBjAHQAbwByACwAIAByAGUAbABhAHQAaQB2AGUAIAB0AG8AIAB0AGgAZQAgAFwAIgByAHUAbABlAC0AbwBmAC0AdABoAHUAbQBiAFwAIgAgAGIAYQBuAGQAdwBpAGQAdABoACAAKABkAGUAZgBhAHUAbAB0ACAAMQApAFwAbgAgACAAIAAgAEwARQBUACgAXABuACAAIAAgACAAIAAgACAAIAAvAC8AIABkAGUAZgBhAHUAbAB0ACAAYgBhAG4AZAB3AGkAZAB0AGgAIABzAGMAYQBsAGUAIABmAGEAYwB0AG8AcgAgAGkAcwAgADEAXABuACAAIAAgACAAIAAgACAAIABiAHcALAAgAEkARgAoAEkAUwBPAE0ASQBUAFQARQBEACgAYgB3ACkALAAgADEALAAgAGIAdwApACwAXABuACAAIAAgACAAIAAgACAAIABuACwAIABDAE8AVQBOAFQAKABkAGEAdABhACkALABcAG4AIAAgACAAIAAgACAAIAAgAC8ALwAgAGUAcwB0AGkAbQBhAHQAZQAgAG8AZgAgAHMAdABkACAAZABlAHYAXABuACAAIAAgACAAIAAgACAAIABzACwAIABNAEkATgAoAFMAVABEAEUAVgAuAFMAKABkAGEAdABhACkALAAgAEkAUQBSACgAZABhAHQAYQAsACAAVABSAFUARQApACkALABcAG4AIAAgACAAIAAgACAAIAAgAC8ALwAgAGMAYQBsAGMAdQBsAGEAdABlACAAXAAiAHIAdQBsAGUALQBvAGYALQB0AGgAdQBtAGIAXAAiACAAdgBhAGwAdQBlAFwAbgAgACAAIAAgACAAIAAgACAASAAsACAAMQAuADAANQA5ACAAKgAgAHMAIAAqACAAbgAgAF4AIAAoAC0AMAAuADIAKQAsAFwAbgAgACAAIAAgACAAIAAgACAALwAvACAAYgBhAG4AZAB3AGkAZAB0AGgAIABhAGQAagB1AHMAdABtAGUAbgB0ACAAZgBhAGMAdABvAHIAXABuACAAIAAgACAAIAAgACAAIABXACwAIABIACAAKgAgAGIAdwAsAFwAbgAgACAAIAAgACAAIAAgACAASwBEAEUALAAgAFMAVQBNACgATgBPAFIATQAuAFMALgBEAEkAUwBUACgAKAB4AGkAIAAtACAAZABhAHQAYQApACAALwAgAHcALAAgAEYAQQBMAFMARQApACkALABcAG4AIAAgACAAIAAgACAAIAAgAEsARABFACAALwAgACgAbgAgACoAIABXACkAXABuACAAIAAgACAAKQBcAG4AKQA7AFwAbgBcAG4ALwAqACoAKgAqACoAKgAqACoAKgAqACoAKgBcAG4ARABFAE4AUwBJAFQAWQAgAHIAZQB0AHUAcgBuAHMAIABiAG8AdABoACAAWAAgAGEAbgBkACAAWQAgAHYAYQBsAHUAZQBzACAAZgBvAHIAIABhACAASwBEAEUAIABwAGwAbwB0AC4AIABJAHQAIAB1AHMAZQBzAFwAbgBpAG4AdABlAGwAbABpAGcAZQBuAHQAIAB2AGEAbAB1AGUAcwAgAGYAbwByACAAdABoAGUAIABYACAAdgBhAGwAdQBlAHMAIABiAHUAdAAgAGEAbABsAG8AdwBzACAAdQBzAGUAcgAgAG8AdgBlAHIAcgBpAGQAZQA7ACAAaQB0ACAAYQBsAHMAbwBcAG4AYQBsAGwAbwB3AHMAIAB1AHMAZQByACAAdABvACAAYwBoAG8AbwBzAGUAIAB0AGgAZQAgAGIAYQBuAGQAdwBpAGQAdABoACAAZgBhAGMAdABvAHIAIABrAC4AIABSAGUAdAB1AHIAbgBzACAAYQAgAHQAdwBvAC0AYwBvAGwAbQBuAG4AIABzAGUAdABcAG4AbwBmACAAKABYACwAWQApACAAdgBhAGwAdQBlAHMALgBcAG4AKgAqACoAKgAqACoAKgAqACoAKgAqACoALwBcAG4ARABlAG4AcwBpAHQAeQAgAD0AIABMAEEATQBCAEQAQQAoAFwAbgAgACAAIAAgAFgALAAgAC8ALwAgAGkAbgBwAHUAdAAgAGQAYQB0AGEAIAAoAGEAbgB5ACAAcwBoAGEAcABlACkAXABuACAAIAAgACAAWwBiAHcAXQAsACAALwAvACAAcwBtAG8AbwB0AGgAaQBuAGcAIABiAGEAbgBkAHcAaQBkAHQAaAAgAGYAYQBjAHQAbwByACAAKABzAGUAZQAgAEsARABFACAAZgB1AG4AYwB0AGkAbwBuACkAOwAgAGQAZQBmAGEAdQBsAHQAcwAgAHQAbwAgADEAXABuACAAIAAgACAAWwBwAG8AaQBuAHQAcwBdACwAIAAvAC8AIABuAHUAbQBiAGUAcgAgAG8AZgAgAHAAbwBpAG4AdABzACAAYQB0ACAAdwBoAGkAYwBoACAASwBEAEUAIABpAHMAIABlAHYAYQBsAHUAYQB0AGUAZAAgACgAZABlAGYAYQB1AGwAdABzACAAdABvACAAMQAwADAAMAApAFwAbgAgACAAIAAgAFsAcwB0AGEAcgB0AF0ALABcAG4AIAAgACAAIABbAGUAbgBkAF0ALAAgAC8ALwAgAGYAaQByAHMAdAAgAGEAbgBkACAAbABhAHMAdAAgAFgAIAB2AGEAbAB1AGUAcwAgAGEAdAAgAHcAaABpAGMAaAAgAHQAbwAgAGUAdgBhAGwAdQBhAHQAZQAgAHQAaABlACAASwBEAEUAIAAoAHMAZQBlACAAYwBvAGQAZQAgAGIAZQBsAG8AdwAgAGYAbwByACAAZABlAGYAYQB1AGwAdABzACkAXABuACAAIAAgACAATABFAFQAKABcAG4AIAAgACAAIAAgACAAIAAgAGIAdwAsACAASQBGACgASQBTAE8ATQBJAFQAVABFAEQAKABiAHcAKQAsACAAMQAsACAAYgB3ACkALABcAG4AIAAgACAAIAAgACAAIAAgAHAAbwBpAG4AdABzACwAIABJAEYAKABJAFMATwBNAEkAVABUAEUARAAoAHAAbwBpAG4AdABzACkALAAgADEAMAAwADAALAAgAHAAbwBpAG4AdABzACkALABcAG4AIAAgACAAIAAgACAAIAAgAG4ALAAgAEMATwBVAE4AVAAoAFgAKQAsAFwAbgAgACAAIAAgACAAIAAgACAAcwAsACAATQBJAE4AKABTAFQARABFAFYALgBTACgAWAApACwAIABJAFEAUgAoAFgALAAgAFQAUgBVAEUAKQApACwAXABuACAAIAAgACAAIAAgACAAIABIACwAIAAxAC4AMAA1ADkAIAAqACAAcwAgACoAIABuACAAXgAgACgALQAwAC4AMgApACAAKgAgAGIAdwAsACAALwAvACAAcgB1AGwAZQAtAG8AZgAtAHQAaAB1AG0AYgAgAEIAVwAgAHQAaQBtAGUAcwAgAHQAaABlACAAcwBjAGEAbABpAG4AZwAgAGYAYQBjAHQAbwByACAAYgB3AFwAbgAgACAAIAAgACAAIAAgACAALwAvACAAcwBlAHQAIAB0AGgAZQAgAGQAZQBmAGEAdQBsAHQAIABzAHQAYQByAHQAIABhAG4AZAAgAGUAbgBkACAAdgBhAGwAdQBlAHMAIABpAGYAIABvAG0AaQB0AHQAZQBkAFwAbgAgACAAIAAgACAAIAAgACAALwAvACAAZABlAGYAYQB1AGwAdABzACAAYQByAGUAIAAzACAAYgBhAG4AZAB3AGkAZAB0AGgAcwAgAGEAYgBvAHYAZQAgAGEAbgBkACAAYgBlAGwAbwB3ACAAdABoAGUAIABtAGEAeAAgAGEAbgBkACAAbQBpAG4AIAB2AGEAbAB1AGUAcwAsACAAcgBlAHMAcABlAGMAdABpAHYAZQBsAHkAXABuACAAIAAgACAAIAAgACAAIABzAHQAYQByAHQALAAgAEkARgAoAEkAUwBPAE0ASQBUAFQARQBEACgAcwB0AGEAcgB0ACkALAAgAE0ASQBOACgAWAApACAALQAgADMAIAAqACAASAAsACAAcwB0AGEAcgB0ACkALABcAG4AIAAgACAAIAAgACAAIAAgAGUAbgBkACwAIABJAEYAKABJAFMATwBNAEkAVABUAEUARAAoAGUAbgBkACkALAAgAE0AQQBYACgAWAApACAAKwAgADMAIAAqACAASAAsACAAZQBuAGQAKQAsAFwAbgAgACAAIAAgACAAIAAgACAALwAvACAAYwByAGUAYQB0AGUAIAB0AGgAZQAgAHgALQB2AGEAbAB1AGUAcwAgAGEAdAAgAHcAaABpAGMAaAAgAHQAbwAgAGUAdgBhAGwAdQBhAHQAZQAgAHQAaABlACAASwBEAEUAXABuACAAIAAgACAAIAAgACAAIAB4AGkALAAgAFMARQBRAFUARQBOAEMARQAoAHAAbwBpAG4AdABzACwAIAAxACwAIABzAHQAYQByAHQALAAgACgAZQBuAGQAIAAtACAAcwB0AGEAcgB0ACkAIAAvACAAKABwAG8AaQBuAHQAcwAgAC0AIAAxACkAKQAsAFwAbgAgACAAIAAgACAAIAAgACAALwAvACAAbgBvAHcAIABjAGEAbABjAHUAbABhAHQAZQAgAHQAaABlACAASwBEAEUAIAB2AGUAYwB0AG8AcgAgAGEAbgBkACAAcgBlAHQAdQByAG4AIAB0AGgAZQAgAHQAdwBvACAAYwBvAGwAdQBtAG4AcwBcAG4AIAAgACAAIAAgACAAIAAgAGsALAAgAEIAWQBSAE8AVwAoAHgAaQAsACAATABBAE0AQgBEAEEAKAB2AGEAbAAsACAASwBEAEUAKAB2AGEAbAAsACAAWAAsACAAYgB3ACkAKQApACwAXABuACAAIAAgACAAIAAgACAAIABIAFMAVABBAEMASwAoAHgAaQAsACAAawApAFwAbgAgACAAIAAgACkAXABuACkAOwBcAG4AXABuAC8AKgAqACoAKgAqACoAKgAqACoAKgAqACoAKgBcAG4ASwBEAEUAbQBhAHgAIABjAGEAbABjAHUAbABhAHQAZQBzACAAdABoAGUAIAB2AGEAbAB1AGUAIAB0AGgAYQB0ACAAYwBvAHIAcgBlAHMAcABvAG4AZABzACAAdABvACAAdABoAGUAIABtAGEAeABpAG0AdQBtACAAZABlAG4AcwBpAHQAeQAgAG8AZgBcAG4AdABoAGUAIABkAGEAdABhACAAYQBzACAAZQBzAHQAaQBtAGEAdABlAGQAIABiAHkAIAB0AGgAZQAgAGsAZQByAG4AZQBsACAAZABlAG4AcwBpAHQAeQAgAGUAcwB0AGkAbQBhAHQAZQAuACAASQB0ACAAaQBzACAAYQAgAHIAbwBiAHUAcwB0AFwAbgBsAG8AYwBhAHQAaQBvAG4AIABzAHQAYQB0AGkAcwB0AGkAYwAgAG8AZgAgAHUAbgBjAGUAcgB0AGEAaQBuACAAcwB0AGEAdABpAHMAdABpAGMAYQBsACAAcAByAG8AcABlAHIAdABpAGUAcwAuACAASQBmAFwAbgBiAG8AbwB0AHMAdAByAGEAcABwAGUAZAAsACAAaQB0ACAAbQBhAHkAIABiAGUAIAB3AGkAcwBlACAAdABvACAAZABlAGMAcgBlAGEAcwBlACAAdABoAGUAIABuAHUAbQBiAGUAcgAgAG8AZgAgAHAAbwBpAG4AdABzACAAYQBuAGQAXABuAG4AYQByAHIAbwB3ACAAdABoAGUAIAByAGEAbgBnAGUAIABvAGYAIAB2AGEAbAB1AGUAcwAgAG8AdgBlAHIAIAB3AGgAaQBjAGgAIAB0AGgAZQAgAEsARABFACAAaQBzACAAZQB2AGEAbAB1AGEAdABlAGQALgBcAG4AKgAqACoAKgAqACoAKgAqACoAKgAqACoAKgAvAFwAbgBLAEQARQBtAGEAeAAgAD0AIABMAEEATQBCAEQAQQAoAFwAbgAgACAAIAAgAFgALAAgAC8ALwAgAGkAbgBwAHUAdAAgAGQAYQB0AGEAIAAoAGEAbgB5ACAAcwBoAGEAcABlACkAXABuACAAIAAgACAAWwBiAHcAXQAsACAALwAvACAAcwBtAG8AbwB0AGgAaQBuAGcAIABiAGEAbgBkAHcAaQBkAHQAaAAgAGYAYQBjAHQAbwByACAAKABzAGUAZQAgAEsARABFACAAZgB1AG4AYwB0AGkAbwBuACkAXABuACAAIAAgACAAWwBrAF0ALAAgAC8ALwAgAG4AdQBtAGIAZQByACAAbwBmACAAZABhAHQAYQAgAHAAbwBpAG4AdABzACAAdABvACAAdQBzAGUAIAB3AGgAZQBuACAAZQB2AGEAbAB1AGEAdABpAG4AZwAgAEsARABFACAAKABkAGUAZgBhAHUAbAB0ACAAMQAwADAAMAApAFwAbgAgACAAIAAgAFsAcwB0AGEAcgB0AF0ALABcAG4AIAAgACAAIABbAGUAbgBkAF0ALAAgAC8ALwAgAHMAdABhAHIAdAAgAGEAbgBkACAAZQBuAGQAIAB2AGEAbAB1AGUAcwAgAGEAdAAgAHcAaABpAGMAaAAgAEsARABFACAAaQBzACAAZQB2AGEAbAB1AHQAZQBkACAAKABkAGUAZgBhAHUAbAB0ACAAdABvACAAbQBpAG4AIABhAG4AZAAgAG0AYQB4ACAAbwBmACAAaQBuAHAAdQB0ACAAZABhAHQAYQApAFwAbgAgACAAIAAgAEwARQBUACgAXABuACAAIAAgACAAIAAgACAAIABrACwAIABJAEYAKABJAFMATwBNAEkAVABUAEUARAAoAGsAKQAsACAAMQAwADAAMAAsACAAawApACwAXABuACAAIAAgACAAIAAgACAAIABiAHcALAAgAEkARgAoAEkAUwBPAE0ASQBUAFQARQBEACgAYgB3ACkALAAgADEALAAgAGIAdwApACwAXABuACAAIAAgACAAIAAgACAAIABzAHQAYQByAHQALAAgAEkARgAoAEkAUwBPAE0ASQBUAFQARQBEACgAcwB0AGEAcgB0ACkALAAgAE0ASQBOACgAWAApACwAIABzAHQAYQByAHQAKQAsAFwAbgAgACAAIAAgACAAIAAgACAAZQBuAGQALAAgAEkARgAoAEkAUwBPAE0ASQBUAFQARQBEACgAZQBuAGQAKQAsACAATQBBAFgAKABYACkALAAgAGUAbgBkACkALABcAG4AIAAgACAAIAAgACAAIAAgAEQALAAgAEQAZQBuAHMAaQB0AHkAKABYACwAIABiAHcALAAgAHMAdABhAHIAdAAsACAAZQBuAGQALAAgAGsAKQAsAFwAbgAgACAAIAAgACAAIAAgACAAeQAsACAASQBOAEQARQBYACgARAAsACAALAAgADIAKQAsAFwAbgAgACAAIAAgACAAIAAgACAAeQBfAG0AYQB4ACwAIABNAEEAWAAoAHkAKQAsAFwAbgAgACAAIAAgACAAIAAgACAAWABMAE8ATwBLAFUAUAAoAHkAXwBtAGEAeAAsACAAeQAsACAASQBOAEQARQBYACgARAAsACAALAAgADEAKQApAFwAbgAgACAAIAAgACkAXABuACkAOwBcAG4AXABuAC8AKgAqACoAKgAqACoAKgAqACoAKgAqAFwAbgBKAEkAVABUAEUAUgBQAEwATwBUACAAcgBlAHQAdQByAG4AcwAgAHQAdwBvACAAYwBvAGwAdQBtAG4AcwAgAG8AZgAgAHYAYQBsAHUAZQBzACAAdABoAGEAdAAgAGMAYQBuACAAYgBlACAAcABsAG8AdAB0AGUAZAAgAHQAbwAgAGMAcgBlAGEAdABlACAAYQBcAG4AagBpAHQAdABlAHIAcABsAG8AdAAuACAAVABoAGUAIABpAG4AcAB1AHQAIABpAHMAIABhACAAYwBvAGwAdQBtAG4AIAB2AGUAYwB0AG8AcgAgAG8AZgAgAGQAYQB0AGEALgAgAFQAaABlACAAbwBwAHQAaQBvAG4AYQBsACAAaQBuAHAAdQB0AFwAbgBwAGEAcgBhAG0AZQB0AGUAcgBzACAAYQBsAGwAbwB3ACAAdABoAGUAIAB1AHMAZQByACAAdABvACAAYwBvAG4AdAByAG8AbAAgAHQAaABlACAAcABvAHMAaQB0AGkAbwBuACAAYQBuAGQAIAB0AGgAZQAgAGEAbQBvAHUAbgB0ACAAbwBmAFwAbgBqAGkAdAB0AGUAcgAuAFwAbgBcAG4AUwBpAG4AYwBlACAAaQB0ACAAZABlAHAAZQBuAGQAcwAgAG8AbgAgAFIAQQBOAEQAQQBSAFIAQQBZACwAIAB0AGgAZQAgAGYAdQBuAGMAdABpAG8AbgAgAGkAcwAgAHYAbwBsAGEAdABpAGwAZQAuAFwAbgAqACoAKgAqACoAKgAqACoAKgAqACoALwBcAG4ASgBpAHQAdABlAHIAUABsAG8AdAAgAD0AIABMAEEATQBCAEQAQQAoAFwAbgAgACAAIAAgAGQAYQB0AGEALAAgAC8ALwAgAGkAbgBwAHUAdAAgAGQAYQB0AGEAIABhAHMAIABhACAAYwBvAGwAdQBtAG4AXABuACAAIAAgACAAWwBtAGUAYQBuAF0ALAAgAC8ALwAgAHQAaABlACAAbQBlAGEAbgAgAG8AZgAgAHQAaABlACAAagBpAHQAdABlAHIAZQBkACAAcABvAGkAbgB0AHMAIAAoAGQAZQBmAGEAdQBsAHQAIAAwACkAXABuACAAIAAgACAAWwBoAGEAbABmAHcAaQBkAHQAaABdACwAIAAvAC8AIABtAGEAeAAgAHYAZQByAHQAaQBjAGEAbAAgAGoAaQB0AHQAZQByACAAaQBuACAAZQBpAHQAaABlAHIAIABkAGkAcgBlAGMAdABpAG8AbgAgACgAZABlAGYAYQB1AGwAdAAgADEAKQBcAG4AIAAgACAAIABMAEUAVAAoAFwAbgAgACAAIAAgACAAIAAgACAAbQBlAGEAbgAsACAASQBGACgASQBTAE8ATQBJAFQAVABFAEQAKABtAGUAYQBuACkALAAgADAALAAgAG0AZQBhAG4AKQAsAFwAbgAgACAAIAAgACAAIAAgACAAaABhAGwAZgB3AGkAZAB0AGgALAAgAEkARgAoAEkAUwBPAE0ASQBUAFQARQBEACgAaABhAGwAZgB3AGkAZAB0AGgAKQAsACAAMQAsACAAaABhAGwAZgB3AGkAZAB0AGgAKQAsAFwAbgAgACAAIAAgACAAIAAgACAASABTAFQAQQBDAEsAKABkAGEAdABhACwAIAAyACAAKgAgAGgAYQBsAGYAdwBpAGQAdABoACAAKgAgAFIAQQBOAEQAQQBSAFIAQQBZACgAQwBPAFUATgBUACgAZABhAHQAYQApACkAIAArACAAbQBlAGEAbgAgAC0AIABoAGEAbABmAHcAaQBkAHQAaAApAFwAbgAgACAAIAAgACkAXABuACkAOwBcAG4AXABuAC8AKgAqACoAKgAqACoAKgAqACoAKgAqAFwAbgBNAEEARAAgAHIAZQB0AHUAcgBuAHMAIAB0AGgAZQAgACgAbwBwAHQAaQBvAG4AYQBsAGwAeQAgAGMAbwByAHIAZQBjAHQAZQBkACkAIABtAGUAZABpAGEAbgAgAGEAYgBzAG8AbAB1AHQAZQAgAGQAZQB2AGkAYQB0AGkAbwBuACAAZgByAG8AbQBcAG4AdABoAGUAIABtAGUAZABpAGEAbgAuACAASQB0ACAAZgBpAGwAdABlAHIAcwAgAG8AdQB0ACAAbgBvAG4ALQBuAHUAbQBlAHIAaQBjACAAdgBhAGwAdQBlAHMAIABmAHIAbwBtACAAdABoAGUAIABpAG4AcAB1AHQALgAgAFQAaABlAFwAbgBjAG8AcgByAGUAYwB0AGkAbwBuACAAZgBhAGMAdABvAHIAIABpAHMAIAB0AG8AIABkAGkAdgBpAGQAZQAgAHQAaABlACAATQBBAEQAIABiAHkAIAB0AGgAZQAgAHQAaABpAHIAZAAgAHEAdQBhAHIAdABpAGwAZQAgAG8AZgAgAHQAaABlAFwAbgBzAHQAYQBuAGQAYQByAGQAIABuAG8AcgBtAGEAbAAgAGQAaQBzAHQAcgBpAGIAdQB0AGkAbwBuAC4AIABCAHkAIABkAGUAZgBhAHUAbAB0ACAATQBBAEQAIAByAGUAdAB1AHIAbgBzACAAdABoAGUAIAB1AG4AYwBvAHIAcgBlAGMAdABlAGQAXABuAHYAYQBsAHUAZQAuAFwAbgAqACoAKgAqACoAKgAqACoAKgAqACoALwBcAG4ATQBBAEQAIAA9ACAATABBAE0AQgBEAEEAKABcAG4AIAAgACAAIABYACwAIAAvAC8AIABpAG4AcAB1AHQAIABkAGEAdABhACAAKABhAG4AeQAgAHMAaABhAHAAZQApAFwAbgAgACAAIAAgAFsAYwBvAHIAcgBlAGMAdABlAGQAXQAsACAALwAvACAAYQBwAHAAbAB5ACAAYwBvAHIAcgBlAGMAdABpAG8AbgA/ACAARABlAGYAYQB1AGwAdAAgAGkAcwAgAEYAQQBMAFMARQAuAFwAbgAgACAAIAAgAEwARQBUACgAXABuACAAIAAgACAAIAAgACAAIABjAG8AcgByAGUAYwB0AGUAZAAsACAASQBGACgASQBTAE8ATQBJAFQAVABFAEQAKABjAG8AcgByAGUAYwB0AGUAZAApACwAIABGAEEATABTAEUALAAgAGMAbwByAHIAZQBjAHQAZQBkACkALABcAG4AIAAgACAAIAAgACAAIAAgAFgAYwAsACAAVABPAEMATwBMACgAWAApACwAXABuACAAIAAgACAAIAAgACAAIABYAG4ALAAgAEYASQBMAFQARQBSACgAWABjACwAIABJAFMATgBVAE0AQgBFAFIAKABYAGMAKQApACwAXABuACAAIAAgACAAIAAgACAAIABNAEEARAAsACAATQBFAEQASQBBAE4AKABBAEIAUwAoAFgAbgAgAC0AIABNAEUARABJAEEATgAoAFgAbgApACkAKQAsAFwAbgAgACAAIAAgACAAIAAgACAASQBGACgAYwBvAHIAcgBlAGMAdABlAGQALAAgAE0AQQBEACAALwAgAE4ATwBSAE0ALgBTAC4ASQBOAFYAKAAwAC4ANwA1ACkALAAgAE0AQQBEACkAXABuACAAIAAgACAAKQBcAG4AKQA7AFwAbgBcAG4ALwAqACoAKgAqACoAKgAqACoAKgAqACoAXABuAFEAUQBOAE8AUgBNACAAcgBlAHQAdQByAG4AcwAgAHQAaABlACAAcwB0AGQAIABuAG8AcgBtAGEAbAAgAHEAdQBhAG4AdABpAGwAZQAgAGMAbwByAHIAZQBzAHAAbwBuAGQAaQBuAGcAIAB0AG8AIAB0AGgAZQAgAGUAbQBwAGkAcgBpAGMAYQBsAFwAbgBjAHUAbQB1AGwAYQB0AGkAdgBlACAAZABpAHMAdAByAGkAYgB1AHQAaQBvAG4AIABmAHUAbgBjAHQAaQBvAG4AIAAoAEUAQwBEAEYAKQAgAG8AZgAgAHQAaABlACAAaQBuAHAAdQB0ACAAZABhAHQAYQAuACAAVABoAGUAIABmAHUAbgBjAHQAaQBvAG4AXABuAGkAcwAgAHUAcwBlAGQAIAB0AG8AIABjAG8AbgBzAHQAcgB1AGMAdAAgAFEAUQAgAHAAbABvAHQAcwAgAGEAZwBhAGkAbgBzAHQAIAB0AGgAZQAgAG4AbwByAG0AYQBsACAAZABpAHMAdAByAGkAYgB1AHQAaQBvAG4ALAAgAHIAZQB0AHUAcgBuAGkAbgBnAFwAbgB0AGgAZQAgAFgAIAB2AGEAbAB1AGUAcwAgAGYAbwByACAAcwB1AGMAaAAgAGEAIABwAGwAbwB0ACAAKABhAHMAIABhACAAYwBvAGwAdQBtAG4AIAB2AGUAYwB0AG8AcgApAC4AXABuACoAKgAqACoAKgAqACoAKgAqACoAKgAvAFwAbgBRAFEAbgBvAHIAbQAgAD0AIABMAEEATQBCAEQAQQAoAFgALAAgAC8ALwAgAGQAYQB0AGEAIABzAGUAdAAgAHQAbwAgAHAAbABvAHQAIABhAGcAYQBpAG4AcwB0ACAAcwB0AGQAIABuAG8AcgBtAGEAbAAgACgAYQBzACAAYwBvAGwAdQBtAG4AIAB2AGUAYwB0AG8AcgApAFwAbgAgACAAIAAgAEwARQBUACgAXABuACAAIAAgACAAIAAgACAAIAAvAC8AIABjAGEAbABjACAAZQBtAHAAaQByAGkAYwBhAGwAIABjAHUAbQB1AGwAYQB0AGkAdgBlACAAZABlAG4AcwBpAHQAeQAgAGYAdQBuAGMAdABpAG8AbgBcAG4AIAAgACAAIAAgACAAIAAgAEUAQwBEAEYALAAgACgAQwBPAFUATgBUAEkARgAoAFgALAAgAFwAIgA8AD0AXAAiACAAJgAgAFgAKQAgAC0AIAAwAC4ANQApACAALwAgAEMATwBVAE4AVAAoAFgAKQAsAFwAbgAgACAAIAAgACAAIAAgACAALwAvACAAcgBlAHQAdQByAG4AIABjAG8AcgByAGUAcwBwAG8AbgBkAGkAbgBnACAAcwB0AGQAIABuAG8AcgBtAGEAbAAgAHEAdQBhAG4AdABpAGwAZQBzAFwAbgAgACAAIAAgACAAIAAgACAATgBPAFIATQAuAFMALgBJAE4AVgAoAEUAQwBEAEYAKQBcAG4AIAAgACAAIAApAFwAbgApADsAXABuAFwAbgAvACoAKgAqACoAKgAqACoAKgAqACoAKgBcAG4AUQBRAFIARQBGACAAcgBlAHQAdQByAG4AcwAgAHQAdwBvACAAcABvAGkAbgB0AHMAIABmAG8AcgAgAGEAIAByAGUAZgBlAHIAZQBuAGMAZQAgAGwAaQBuAGUAIAB0AG8AIABiAGUAIABhAGQAZABlAGQAIAB0AG8AIAB0AGgAZQAgAFEAUQAgAHAAbABvAHQAXABuAHAAcgBvAGQAdQBjAGUAZAAgAGIAeQAgAHQAaABlACAAUQBRAE4ATwBSAE0AIABmAHUAbgBjAHQAaQBvAG4AIAAoAGkAZQAsACAAYQAgAHAAbABvAHQAIABvAGYAIABkAGEAdABhACAAYQBnAGEAaQBuAHMAdAAgAHQAaABlACAAcwB0AGQAIABuAG8AcgBtAGEAbABcAG4AZABpAHMAdAByAGkAYgB1AHQAaQBvAG4AKQAuACAAVABoAGUAIABmAHUAbgBjAHQAaQBvAG4AIAByAGUAdAB1AHIAbgBzACAAYQAgADIAIAB4ACAAMgAgAHMAcQB1AGEAcgBlACAAbQBhAHQAcgBpAHgALAAgAHQAaABlACAAZgBpAHIAcwB0ACAAYwBvAGwAdQBtAG4AXABuAGMAbwBuAHQAYQBpAG4AcwAgAHQAaABlACAAWAAtAHYAYQBsAHUAZQBzACAAYQBuAGQAIAB0AGgAZQAgADIAbgBkACAAdABoAGUAIABZAC0AVgBhAGwAdQBlAHMAIAB0AG8AIABiAGUAIABhAGQAZABlAGQAIAB0AG8AIAB0AGgAZQAgAFEAUQAgAHAAbABvAHQALgBcAG4AXABuAFQAaABlACAAbwBuAGwAeQAgAHIAZQBxAHUAaQByAGUAZAAgAGkAbgBwAHUAdAAgAGkAcwAgAHQAaABlACAAZABhAHQAYQAgAHcAaABvAHMAZQAgAHEAdQBhAG4AdABpAGwAZQBzACAAdwBlAHIAZQAgAHAAbABvAHQAdABlAGQAIABhAGcAYQBpAG4AcwB0ACAAdABoAGUAXABuAHMAdABkACAAbgBvAHIAbQBhAGwAIABkAGkAcwB0AHIAaQBiAHUAdABpAG8AbgAuACAASQBmACAAbgBvACAAYQBkAGQAaQB0AGkAbwBuAGEAbAAgAGkAbgBwAHUAdAAgAGkAcwAgAGcAaQB2AGUAbgAsACAAdABoAGUAIABYAC0AYwBvAG8AcgBkAGkAbgBhAHQAZQBzAFwAbgBvAGYAIAAtADMAIABhAG4AZAAgACsAMwAgAGEAcgBlACAAdQBzAGUAZAAgAGYAbwByACAAdABoAGUAIAByAGUAZgBlAHIAZQBuAGMAZQAgAGwAaQBuAGUALgAgAEkAZgAgAHkAbwB1ACAAdwBpAHMAaAAgAHQAbwAgAGgAYQB2AGUAIAB0AGgAZQAgAGwAaQBuAGUAXABuAGUAeAB0AGUAbgBkACAAbwB2AGUAcgAgAGEAIABkAGkAZgBmAGUAcgBlAG4AdAAgAHIAYQBuAGcAZQAsACAAcwB1AHAAcABsAHkAIABhAGQAZABpAHQAaQBvAG4AYQBsACAAbgB1AG0AYgBlAHIAcwAuAFwAbgAqACoAKgAqACoAKgAqACoAKgAqACoALwBcAG4AUQBRAHIAZQBmACAAPQAgAEwAQQBNAEIARABBACgAXABuACAAIAAgACAAWAAsACAALwAvACAAZABhAHQAYQAgAGkAbgAgAHQAaABlACAAUQBRAC0AbgBvAHIAbQBhAGwAIABwAGwAbwB0AFwAbgAgACAAIAAgAFsAeABfADEAXQAsACAALwAvACAAMQBzAHQAIAB4AC0AYwBvAG8AcgBkAGkAbgBhAHQAZQAgAGYAbwByACAAdABoAGUAIAByAGUAZgBlAHIAZQBuAGMAZQAgAGwAaQBuAGUAIAAoAGQAZQBmAGEAdQBsAHQAIAAtADMAKQBcAG4AIAAgACAAIABbAHgAXwAyAF0ALAAgAC8ALwAgADIAbgBkACAAeAAtAGMAbwBvAHIAZABpAGEAdABlACAAZgBvAHIAIAB0AGgAZQAgAHIAZQBmAGUAcgBlAG4AYwBlACAAbABpAG4AZQAgACgAZABlAGYAYQB1AGwAdAAgACsAMwApAFwAbgAgACAAIAAgAEwARQBUACgAXABuACAAIAAgACAAIAAgACAAIAB4AF8AMQAsACAASQBGACgASQBTAE8ATQBJAFQAVABFAEQAKAB4AF8AMQApACwAIAAtADMALAAgAHgAXwAxACkALABcAG4AIAAgACAAIAAgACAAIAAgAHgAXwAyACwAIABJAEYAKABJAFMATwBNAEkAVABUAEUARAAoAHgAXwAyACkALAAgADMALAAgAHgAXwAyACkALABcAG4AIAAgACAAIAAgACAAIAAgAC8ALwAgAGYAaQBuAGQAIAB0AGgAZQAgAHAAbwBpAG4AdABzACAAdABoAGEAdAAgAGQAZQBmAGkAbgBlACAAdABoAGUAIAByAGUAZgBlAHIAZQBuAGMAZQAgAGwAaQBuAGUAXABuACAAIAAgACAAIAAgACAAIABRADEAXwB4ACwAIABOAE8AUgBNAC4AUwAuAEkATgBWACgAMAAuADIANQApACwAXABuACAAIAAgACAAIAAgACAAIABRADMAXwB4ACwAIABOAE8AUgBNAC4AUwAuAEkATgBWACgAMAAuADcANQApACwAXABuACAAIAAgACAAIAAgACAAIABRADEAXwB5ACwAIABRAFUAQQBSAFQASQBMAEUALgBJAE4AQwAoAFgALAAgADEAKQAsAFwAbgAgACAAIAAgACAAIAAgACAAUQAzAF8AeQAsACAAUQBVAEEAUgBUAEkATABFAC4ASQBOAEMAKABYACwAIAAzACkALABcAG4AIAAgACAAIAAgACAAIAAgAC8ALwAgAGYAaQBuAGQAIABzAGwAbwBwAGUAIABhAG4AZAAgAGkAbgB0AGUAcgBjAGUAcAB0ACAAbwBmACAAdABoAGUAIABsAGkAbgBlAFwAbgAgACAAIAAgACAAIAAgACAAcgBlAGYAUwBsAG8AcABlACwAIAAoAFEAMwBfAHkAIAAtACAAUQAxAF8AeQApACAALwAgACgAUQAzAF8AeAAgAC0AIABRADEAXwB4ACkALABcAG4AIAAgACAAIAAgACAAIAAgAHIAZQBmAEkAbgB0ACwAIABBAFYARQBSAEEARwBFACgAUQAxAF8AeQAsACAAUQAzAF8AeQApACAALQAgAHIAZQBmAFMAbABvAHAAZQAgACoAIABBAFYARQBSAEEARwBFACgAUQAxAF8AeAAsACAAUQAzAF8AeAApACwAXABuACAAIAAgACAAIAAgACAAIAAvAC8AIABjAGEAbABjAHUAbABhAHQAZQAgAHQAaABlACAAeQAgAHYAYQBsAHUAZQBzACAAdABvACAAYgBlACAAcABsAG8AdAB0AGUAZABcAG4AIAAgACAAIAAgACAAIAAgAHkAXwAxACwAIAByAGUAZgBTAGwAbwBwAGUAIAAqACAAeABfADEAIAArACAAcgBlAGYASQBuAHQALABcAG4AIAAgACAAIAAgACAAIAAgAHkAXwAyACwAIAByAGUAZgBTAGwAbwBwAGUAIAAqACAAeABfADIAIAArACAAcgBlAGYASQBuAHQALABcAG4AIAAgACAAIAAgACAAIAAgAC8ALwAgAG8AdQB0AHAAdQB0ACAAYQBsAGwAIABmAG8AdQByACAAcABvAGkAbgB0AHMAIABhAHMAIABhAG4AIABhAHIAcgBhAHkAXABuACAAIAAgACAAIAAgACAAIABWAFMAVABBAEMASwAoAEgAUwBUAEEAQwBLACgAeABfADEALAAgAHkAXwAxACkALAAgAEgAUwBUAEEAQwBLACgAeABfADIALAAgAHkAXwAyACkAKQBcAG4AIAAgACAAIAApAFwAbgApADsAXABuAFwAbgAvACoAKgAqACoAKgAqACoAKgAqACoAKgAqACoAKgAqACoAKgAgAFMAaQBtAHUAbABhAHQAaQBvAG4AcwAgACoAKgAqACoAKgAqACoAKgAqACoAKgAqACoAKgAqACoAKgAvAFwAbgAvACoAKgAqACoAKgAqACoAKgAqACoAKgBcAG4AQgBPAE8AVABTAFQAUgBBAFAAIABhAGwAbABvAHcAcwAgAGIAbwBvAHQAcwB0AHIAYQBwAHAAaQBuAGcAIABvAGYAIABhACAAcwB0AGEAdABpAHMAdABpAGMAIAB3AGgAZQBuACAAYwBvAG0AYgBpAG4AZQBkACAAdwBpAHQAaAAgAHQAaABlAFwAbgBCAFkAUgBPAFcAIABmAHUAbgBjAHQAaQBvAG4ALgAgAEYAbwByACAAZQB4AGEAbQBwAGwAZQAsAFwAbgAgACAAIAAgAEIAWQBSAE8AVwAoAEIAbwBvAHQAcwB0AHIAYQBwACgAZABhAHQAYQAsADEAMAAwADAAKQAsAEwAQQBNAEIARABBACgAcgAsAFQAUgBJAE0ATQBFAEEATgAoAHIALAA0ADAAJQApACkAKQBcAG4AdwBvAHUAbABkACAAYgBvAG8AdABzAHQAcgBhAHAAIAB0AGgAZQAgADIAMAAlACAAdAByAGkAbQBtAGUAZAAgAG0AZQBhAG4ALgAgAFQAaABpAHMAIABpAHMAIABhACAAdgBvAGwAYQB0AGkAbABlACAAZgB1AG4AYwB0AGkAbwBuACwAIABzAG8AXABuAHQAaABlACAAcgBlAHMAdQBsAHQAaQBuAGcAIABiAG8AbwB0AHMAdAByAGEAcAAgAGkAcwAgAHQAbwBvAC4AXABuAFwAbgBOAG8AdABlACAAdABvACAAcwBlAGwAZgA6ACAAdABoAGUAcgBlACAAaABhAHMAIAB0AG8AIABiAGUAIABhACAAdwBhAHkAIAB0AG8AIABjAG8AZABlACAAcwBvAG0AZQB0AGgAaQBuAGcAIABsAGkAawBlAFwAbgBcACIAQgBvAG8AdABzAHQAcgBhAHAAKABUAFIASQBNAE0ARQBBAE4AKABkAGEAdABhACwANAAwACUAKQAsADEAMAAwADAAKQBcACIAIABhAG4AZAAgAGgAYQB2AGUAIABpAHQAIAByAGUAdAB1AHIAbgAgADEAMAAwADAAXABuAGIAbwBvAHQAcwB0AHIAYQBwAHAAZQBkACAAdAByAGkAbQBtAGUAZAAgAG0AZQBhAG4AcwAuACAAUwBoAG8AdQBsAGQAIABiAGUAIABhAGIAbABlACAAdABvACAAZABvACAAaQB0ACAAaQBuACAAVgBCAEEAIABJACAAdABoAGkAbgBrACwAXABuAHMAaQBuAGMAZQAgAGkAdAAgAHAAcgBvAHYAaQBkAGUAcwAgAHQAaABlACAAYQBiAGkAbABpAHQAeQAgAHQAbwAgAGUAdgBhAGwAdQBhAHQAZQAgAHMAdAByAGkAbgBnACAAZQB4AHAAcgBlAHMAcwBpAG8AbgBzACAAYQBzACAAYQBcAG4AYwBvAG0AbQBhAG4AZAAuACAAQgB1AHQAIABpAG4AIABtAHkAIABlAHgAcABlAHIAaQBlAG4AYwBlACAAVgBCAEEAIABiAG8AbwB0AHMAdAByAGEAcABwAGkAbgBnACAAaQBzACAAcwBsAG8AdwBlAHIAIAB0AGgAYQBuACAAdwBpAHQAaABcAG4ATABBAE0AQgBEAEEAIABmAHUAbgBjAHQAaQBvAG4AcwA7ACAAbgBlAGUAZAAgAHQAbwAgAHQAZQBzAHQALgBcAG4AKgAqACoAKgAqACoAKgAqACoAKgAqAC8AXABuAEIAbwBvAHQAcwB0AHIAYQBwACAAPQAgAEwAQQBNAEIARABBACgAWAAsACAAWwBCAF0ALABcAG4AIAAgACAAIABMAEUAVAAoAG4ALAAgAEMATwBVAE4AVAAoAFgAKQAsACAAQgAsACAASQBGACgASQBTAE8ATQBJAFQAVABFAEQAKABCACkALAAgADEAMAAwADAALAAgAEIAKQAsACAASQBOAEQARQBYACgAWAAsACAAUgBBAE4ARABBAFIAUgBBAFkAKABCACwAIABuACwAIAAxACwAIABuACwAIABUAFIAVQBFACkAKQApAFwAbgApADsAXABuAFwAbgAvACoAKgAqACoAKgAqACoAKgAqACoAKgAqACoAKgAqACoAKgAgAEgAWQBQAE8AVABIAEUAUwBJAFMAIABUAEUAUwBUAEkATgBHACAAKgAqACoAKgAqACoAKgAqACoAKgAqACoAKgAqACoAKgAqAC8AXABuAFwAbgAvACoAKgAqACoAKgAqACoAKgAqACoAKgAqAFwAbgBCAEkATgBPAE0ASQBBAEwAQwBJACAAcgBlAHQAdQByAG4AcwAgAHQAaABlACAAYwBvAG4AZgBpAGQAZQBuAGMAZQAgAGkAbgB0AGUAcgB2AGEAbAAgAGYAbwByACAAdABoAGUAIABwAHIAbwBwAG8AcgB0AGkAbwBuACAAbwBmACAAcwB1AGMAYwBlAHMAcwBlAHMAXABuAGkAbgAgAGEAIABiAGkAbgBvAG0AaQBhAGwAIABlAHgAcABlAHIAaQBtAGUAbgB0AC4AIABUAGgAZQAgAG8AdQB0AHAAdQB0ACAAaQBzACAAYQAgADMALQBlAGwAZQBtAGUAbgB0ACAAYwBvAGwAdQBtAG4AIAB2AGUAYwB0AG8AcgAgAHcAaQB0AGgAIABcAG4AcAAtAGgAYQB0ACwAIABwAC0AbABvAHcAZQByACwAIABhAG4AZAAgAHAALQB1AHAAcABlAHIALgAgAFQAaABlACAAOQA1ACUAIABDAEkAIABpAHMAIAByAGUAdAB1AHIAbgBlAGQAIABiAHkAIABkAGUAZgBhAHUAbAB0ACAAYgB1AHQAIAB0AGgAZQAgAHUAcwBlAHIAXABuAGMAYQBuACAAYwBoAG8AbwBzAGUAIABhACAAZABpAGYAZgBlAHIAZQBuAHQAIABhAGwAcABoAGEAIAB2AGEAbAB1AGUALgAgAFQAaABlACAAZQB4AGEAYwB0ACAAbQBlAHQAaABvAGQAIABpAHMAIAB1AHMAZQBkACwAIAByAGUAdAB1AHIAbgBpAG4AZwAgAGEAXABuAGMAbwBuAHMAZQByAHYAYQB0AGkAdgBlACAAQwBJACAAZwB1AGEAcgBhAG4AdABlAGUAZAAgAHQAbwAgAGcAaQB2AGUAIABhAHQAIABsAGUAYQBzAHQAIAB0AGgAZQAgAGQAZQBzAGkAcgBlAGQAIABjAG8AdgBlAHIAYQBnAGUALgBcAG4AKgAqACoAKgAqACoAKgAqACoAKgAqACoALwBcAG4AQgBpAG4AbwBtAGkAYQBsAEMASQAgAD0AIABMAEEATQBCAEQAQQAoAFwAbgAgACAAIAAgAG4AXwBzACwAIAAvAC8AIABuAHUAbQBiAGUAcgAgAG8AZgAgAHMAdQBjAGMAZQBzAHMAZQBzACAAaQBuACAAdABoAGUAIABlAHgAcABlAHIAaQBtAGUAbgB0AFwAbgAgACAAIAAgAE4ALAAgAC8ALwAgAG4AdQBtAGIAZQByACAAbwBmACAAYgBpAG4AbwBtAGkAYQBsACAAdAByAGkAYQBsAHMAXABuACAAIAAgACAAWwBhAGwAcABoAGEAXQAsACAALwAvACAAbwBwAHQAaQBvAG4AYQBsACAAcwBpAGcAbgBpAGYAaQBjAGEAbgBjAGUAIABsAGUAdgBlAGwAIAAoAGQAZQBmAGEAdQBsAHQAIAA1ACUAKQBcAG4AIAAgACAAIABMAEUAVAAoAFwAbgAgACAAIAAgACAAIAAgACAAYQBsAHAAaABhACwAIABJAEYAKABJAFMATwBNAEkAVABUAEUARAAoAGEAbABwAGgAYQApACwAIAA1ACUALAAgAGEAbABwAGgAYQApACwAXABuACAAIAAgACAAIAAgACAAIAAvAC8AIABjAGEAbABjAHUAbABhAHQAZQAgAHAAbwBpAG4AdAAgAGUAcwB0AGkAbQBhAHQAZQBcAG4AIAAgACAAIAAgACAAIAAgAHAAXwBoAGEAdAAsACAAbgBfAHMAIAAvACAATgAsAFwAbgAgACAAIAAgACAAIAAgACAALwAvACAAYwBhAGwAYwB1AGwAYQB0AGUAIABsAG8AdwBlAHIAIABsAGkAbQBpAHQAXABuACAAIAAgACAAIAAgACAAIABwAF8AbABvAHcAZQByACwAIABJAEYAKABcAG4AIAAgACAAIAAgACAAIAAgACAAIAAgACAAbgBfAHMAIAA9ACAAMAAsAFwAbgAgACAAIAAgACAAIAAgACAAIAAgACAAIAAwACwAIAAvAC8AIABiAHkAIABkAGUAZgBpAG4AaQB0AGkAbwBuAFwAbgAgACAAIAAgACAAIAAgACAAIAAgACAAIABCAEUAVABBAC4ASQBOAFYAKABhAGwAcABoAGEAIAAvACAAMgAsACAAbgBfAHMALAAgAE4AIAAtACAAbgBfAHMAIAArACAAMQApAFwAbgAgACAAIAAgACAAIAAgACAAKQAsAFwAbgAgACAAIAAgACAAIAAgACAALwAvACAAYwBhAGwAYwB1AGwAYQB0AGUAIAB1AHAAcABlAHIAIABsAGkAbQBpAHQAXABuACAAIAAgACAAIAAgACAAIABwAF8AdQBwAHAAZQByACwAIABJAEYAKABuAF8AcwAgAD0AIABOACwAIAAxACwAIABCAEUAVABBAC4ASQBOAFYAKAAxACAALQAgAGEAbABwAGgAYQAgAC8AIAAyACwAIABuAF8AcwAgACsAIAAxACwAIABOACAALQAgAG4AXwBzACkAKQAsAFwAbgAgACAAIAAgACAAIAAgACAAVgBTAFQAQQBDAEsAKABwAF8AaABhAHQALAAgAHAAXwBsAG8AdwBlAHIALAAgAHAAXwB1AHAAcABlAHIAKQBcAG4AIAAgACAAIAApAFwAbgApADsAXABuAFwAbgAvACoAKgAqACoAKgAqACoAKgAqACoAKgAqAFwAbgBNAEUARABJAEEATgBDAEkAIAByAGUAdAB1AHIAbgBzACAAdABoAGUAIABjAG8AbgBmAGkAZABlAG4AYwBlACAAaQBuAHQAZQByAHYAYQBsACAAbwBmACAAdABoAGUAIABtAGUAZABpAGEAbgAgAHUAcwBpAG4AZwAgAHQAaABlAFwAbgBpAG4AdgBlAHIAcwBlACAAYgBpAG4AbwBtAGkAYQBsACAAZABpAHMAdAByAGkAYgB1AHQAaQBvAG4AIABtAGUAdABoAG8AZAAgACgAcwBlAGUAIABNAGUAZQBrAGUAcgAsACAASABhAGgAbgAsACAARQBzAGMAbwBiAGEAcgAsAFwAbgBcACIAUwB0AGEAdABpAHMAdABpAGMAYQBsACAASQBuAHQAZQByAHYAYQBsAHMAOgAgAEEAIABHAHUAaQBkAGUAIABmAG8AcgAgAFAAcgBhAGMAdABpAHQAaQBvAG4AZQByAHMAIABhAG4AZAAgAFIAZQBzAGUAYQByAGMAaABlAHIAcwAsAFwAIgAgADIAbgBkACAAZQBkACkALgBcAG4AVABoAGUAIABjAG8AdgBlAHIAYQBnAGUAIABpAHMAIABnAHUAYQByAGEAbgB0AGUAZQBkACAAdABvACAAYgBlACAAYQB0ACAAbABlAGEAcwB0ACAAMQAtAGEAbABwAGgAYQAsACAAdwBoAGUAcgBlACAAYQBsAHAAaABhACAAaQBzACAAdABoAGUAXABuAHMAaQBnAG4AaQBmAGkAYwBhAG4AYwBlACAAbABlAHYAZQBsACAAKABkAGUAZgBhAHUAbAB0ACAAMAAuADAANQApAC4AXABuAFwAbgBUAGgAZQAgAGYAdQBuAGMAdABpAG8AbgAgAHIAZQB0AHUAcgBuAHMAIAAzACAAdgBhAGwAdQBlAHMAIABhAHMAIABhACAAYwBvAGwAdQBtAG4AIAB2AGUAYwB0AG8AcgA6ACAAdABoAGUAIABsAG8AdwBlAHIAIABhAG4AZAAgAHUAcABwAGUAcgBcAG4AQwBJACAAbABpAG0AaQB0AHMALAAgAGEAbgBkACAAdABoAGUAIABjAG8AdgBlAHIAYQBnAGUAIABwAHIAbwBiAGEAYgBpAGwAaQB0AHkALgBcAG4AKgAqACoAKgAqACoAKgAqACoAKgAqACoALwBcAG4ATQBlAGQAaQBhAG4AQwBJACAAPQAgAEwAQQBNAEIARABBACgAXABuACAAIAAgACAAWAAsACAALwAvACAAaQBuAHAAdQB0ACAAZABhAHQAYQAgAHMAZQB0ACAAKABhAG4AeQAgAHMAaABhAHAAZQApAFwAbgAgACAAIAAgAFsAYQBsAHAAaABhAF0ALAAgAC8ALwAgAG8AcAB0AGkAbwBuAGEAbAAgAHMAaQBnAG4AaQBmAGkAYwBhAG4AYwBlACAAbABlAHYAZQBsACwAIABkAGUAZgBhAHUAbAB0ACAAMAAuADAANQBcAG4AIAAgACAAIABMAEUAVAAoAFwAbgAgACAAIAAgACAAIAAgACAAYQBsAHAAaABhACwAIABJAEYAKABJAFMATwBNAEkAVABUAEUARAAoAGEAbABwAGgAYQApACwAIAA1ACUALAAgAGEAbABwAGgAYQApACwAXABuACAAIAAgACAAIAAgACAAIABuACwAIABDAE8AVQBOAFQAKABYACkALABcAG4AIAAgACAAIAAgACAAIAAgAC8ALwAgAG4AZQBlAGQAIAB0AGgAZQAgAHMAbwByAHQAZQBkACAAdgBhAGwAdQBlAHMAIABmAG8AcgAgAHQAaABlACAAQwBJAFwAbgAgACAAIAAgACAAIAAgACAAWABzACwAIABTAE8AUgBUACgAVABPAEMATwBMACgAWAApACkALABcAG4AIAAgACAAIAAgACAAIAAgAC8ALwAgAGMAYQBsAGMAdQBsAGEAdABlACAAdABoAGUAIABpAG4AZABpAGMAZQBzACAAbwBmACAAdABoAGUAIABzAG8AcgB0AGUAZAAgAHYAYQBsAHUAZQBzAFwAbgAgACAAIAAgACAAIAAgACAAaQBuAGQAZQB4AF8AbABvAHcAZQByACwAIABuACAALQAgAEIASQBOAE8ATQAuAEkATgBWACgAbgAsACAAMAAuADUALAAgADEAIAAtACAAYQBsAHAAaABhACAALwAgADIAKQAgACsAIAAxACwAXABuACAAIAAgACAAIAAgACAAIABpAG4AZABlAHgAXwB1AHAAcABlAHIALAAgAEIASQBOAE8ATQAuAEkATgBWACgAbgAsACAAMAAuADUALAAgADEAIAAtACAAYQBsAHAAaABhACAALwAgADIAKQAgACsAIAAxACwAXABuACAAIAAgACAAIAAgACAAIABDAEwALAAgAEIASQBOAE8ATQAuAEQASQBTAFQAKABpAG4AZABlAHgAXwB1AHAAcABlAHIAIAAtACAAMQAsACAAbgAsACAAMAAuADUALAAgAFQAUgBVAEUAKQAgAC0AIABCAEkATgBPAE0ALgBEAEkAUwBUACgAaQBuAGQAZQB4AF8AbABvAHcAZQByACAALQAgADEALAAgAG4ALAAgADAALgA1ACwAIABUAFIAVQBFACkALABcAG4AIAAgACAAIAAgACAAIAAgAC8ALwAgAHcAaQBkAGUAcgAgAGkAbgB0AGUAcgB2AGEAbAAgAHMAbABpAGcAaAB0AGwAeQAgAGkAZgAgAG4AZQBjAGUAcwBzAGEAcgB5ACAAKABqAHUAcwB0ACAAbwBuAGMAZQApAFwAbgAgACAAIAAgACAAIAAgACAAaQBuAGQAZQB4AF8ATABMACwAIABJAEYAKABDAEwAIAA8ACAAMQAgAC0AIABhAGwAcABoAGEALAAgAGkAbgBkAGUAeABfAGwAbwB3AGUAcgAgAC0AIAAxACwAIABpAG4AZABlAHgAXwBsAG8AdwBlAHIAKQAsAFwAbgAgACAAIAAgACAAIAAgACAALwAvACAAYwBhAGwAYwB1AGwAYQB0AGUAIAB0AGgAZQAgAGMAbwB2AGUAcgBhAGcAZQAgAHAAcgBvAGIAYQBiAGkAbABpAHQAeQBcAG4AIAAgACAAIAAgACAAIAAgAEMAbwB2AGUAcgBhAGcAZQAsACAAQgBJAE4ATwBNAC4ARABJAFMAVAAoAGkAbgBkAGUAeABfAHUAcABwAGUAcgAgAC0AIAAxACwAIABuACwAIAAwAC4ANQAsACAAVABSAFUARQApACAALQBcAG4AIAAgACAAIAAgACAAIAAgACAAIAAgACAAQgBJAE4ATwBNAC4ARABJAFMAVAAoAGkAbgBkAGUAeABfAEwATAAgAC0AIAAxACwAIABuACwAIAAwAC4ANQAsACAAVABSAFUARQApACwAXABuACAAIAAgACAAIAAgACAAIAAvAC8AIABvAHUAdABwAHUAdAAgAHQAaABlACAAcgBlAHMAdQBsAHQAcwBcAG4AIAAgACAAIAAgACAAIAAgAFYAUwBUAEEAQwBLACgASQBOAEQARQBYACgAWABzACwAIABpAG4AZABlAHgAXwBMAEwAKQAsACAASQBOAEQARQBYACgAWABzACwAIABpAG4AZABlAHgAXwB1AHAAcABlAHIAKQAsACAAQwBvAHYAZQByAGEAZwBlACkAXABuACAAIAAgACAAKQBcAG4AKQA7AFwAbgBcAG4ALwAqACoAKgAqACoAKgAqACoAKgAqACoAKgBcAG4AQgBJAE4ATwBNAEkAQQBMAFQARQBTAFQAIABwAGUAcgBmAG8AcgBtAHMAIABhACAAYgBpAG4AbwBtAGkAYQBsACAAdABlAHMAdAAsACAAYQAgAG4AbwBuAHAAYQByAGEAbQBlAHQAcgBpAGMAIABhAGwAdABlAHIAbgBhAHQAaQB2AGUAIAB0AG8AIABhAFwAbgBvAG4AZQAtAHMAYQBtAHAAbABlACAAdAAtAHQAZQBzAHQAIABvAHIAIABhACAAcABhAGkAcgBlAGQAIAB0AC0AdABlAHMAdAAuACAASQB0ACAAcgBlAHQAdQByAG4AcwAgAHQAaABlACAAcAAtAHYAYQBsAHUAZQAgAG8AZgAgAHQAaABlACAAdABlAHMAdAAuAFwAbgBEAGUAcABlAG4AZABpAG4AZwAgAG8AbgAgAHQAaABlACAAbwBwAHQAaQBvAG4AYQBsACAAaQBuAHAAdQB0ACwAIABlAGkAdABoAGUAcgAgAGEAIABvAG4AZQAtAHQAYQBpAGwAZQBkACAAbwByACAAdAB3AG8ALQB0AGEAaQBsAGUAZAAgAHQAZQBzAHQAXABuAGMAYQBuACAAYgBlACAAcABlAHIAZgBvAHIAbQBlAGQAOwAgAHQAaABlACAAMgAtAHQAYQBpAGwAZQBkACAAdABlAHMAdAAgAGkAcwAgAHQAaABlACAAZABlAGYAYQB1AGwAdAAuAFwAbgAqACoAKgAqACoAKgAqACoAKgAqACoAKgAvAFwAbgBCAGkAbgBvAG0AaQBhAGwAVABlAHMAdAAgAD0AIABMAEEATQBCAEQAQQAoAFwAbgAgACAAIAAgAGQAYQB0AGEAMQAsACAALwAvACAAZgBpAHIAcwB0ACAAZABhAHQAYQAgAHMAZQB0ACwAIABhAG4AeQAgAHMAaABhAHAAZQBcAG4AIAAgACAAIABkAGEAdABhADIALAAgAC8ALwAgAGUAaQB0AGgAZQByACAAYQAgAHMAaQBuAGcAbABlACAAdgBhAGwAdQBlACAAbwByACAAZABhAHQAYQAgAHMAYQBtAGUAIABzAGkAegBlACAAYQBzACAAZABhAHQAYQAxAFwAbgAgACAAIAAgAFsASABhAF0ALAAgAC8ALwAgAG8AcAB0AGkAbwBuAHMAIABmAG8AcgAgAGEAbAB0AGUAcgBuAGEAdABpAHYAZQAgAGgAeQBwAG8AdABoAGUAcwBpAHMAXABuACAAIAAgACAALwAvACAASQBmACAASABhAD0AMgAgACgAZABlAGYAYQB1AGwAdAApACAAdABoAGUAbgAgAGEAIAAyAC0AdABhAGkAbABlAGQAIAB0AGUAcwB0ACAAaQBzACAAcABlAHIAZgBvAHIAbQBlAGQALgBcAG4AIAAgACAAIAAvAC8AIABJAGYAIABIAGEAPQAwACAAdABoAGUAbgAgAHQAZQBzAHQAIABpAGYAIABkAGEAdABhADEAPABkAGEAdABhADIAXABuACAAIAAgACAALwAvACAASQBmACAASABhAD0AMQAgAHQAaABlAG4AIAB0AGUAcwB0ACAAaQBmACAAZABhAHQAYQAxAD4AZABhAHQAYQAyAFwAbgAgACAAIAAgAEwARQBUACgAXABuACAAIAAgACAAIAAgACAAIABIAGEALAAgAEkARgAoAEkAUwBPAE0ASQBUAFQARQBEACgASABhACkALAAgADIALAAgAEgAYQApACwAXABuACAAIAAgACAAIAAgACAAIABuAF8AMQAsACAAQwBPAFUATgBUACgAZABhAHQAYQAxACkALABcAG4AIAAgACAAIAAgACAAIAAgAG4AXwAyACwAIABDAE8AVQBOAFQAKABkAGEAdABhADIAKQAsAFwAbgAgACAAIAAgACAAIAAgACAALwAvACAAZQB4AGMAbAB1AGQAZQAgAHQAaQBlAHMAIABmAHIAbwBtACAAYQBuAGEAbAB5AHMAaQBzAFwAbgAgACAAIAAgACAAIAAgACAAeABfADEALAAgAEYASQBMAFQARQBSACgAZABhAHQAYQAxACwAIABkAGEAdABhADEAIAA8AD4AIABkAGEAdABhADIAKQAsAFwAbgAgACAAIAAgACAAIAAgACAAeABfADIALAAgAEkARgAoAG4AXwAyACAAPQAgAG4AXwAxACwAIABGAEkATABUAEUAUgAoAGQAYQB0AGEAMgAsACAAZABhAHQAYQAxACAAPAA+ACAAZABhAHQAYQAyACkALAAgAGQAYQB0AGEAMgApACwAXABuACAAIAAgACAAIAAgACAAIABOACwAIABDAE8AVQBOAFQAKAB4AF8AMQApACwAXABuACAAIAAgACAAIAAgACAAIAAvAC8AIABjAGEAbABjAHUAbABhAHQAZQAgAHAALQBoAGEAdABcAG4AIAAgACAAIAAgACAAIAAgAE4AcwAsACAASQBGACgAIAAvAC8AIABuAHUAbQBiAGUAcgAgAG8AZgAgAHMAdQBjAGMAZQBzAHMAZQBzAFwAbgAgACAAIAAgACAAIAAgACAAIAAgACAAIABIAGEAIAA9ACAAMAAsAFwAbgAgACAAIAAgACAAIAAgACAAIAAgACAAIABTAFUATQAoAC0ALQAoAHgAXwAxACAAPAAgAHgAXwAyACkAKQAsAFwAbgAgACAAIAAgACAAIAAgACAAIAAgACAAIABTAFUATQAoAC0ALQAoAHgAXwAxACAAPgAgAHgAXwAyACkAKQAgAC8ALwAgAGYAbwByACAAMgAtAHQAYQBpAGwAZQBkACAAdABlAHMAdAAgAGQAbwBlAHMAbgAnAHQAIABtAGEAdAB0AGUAcgAgAHcAaABpAGMAaAAgAHQAYQBpAGwAXABuACAAIAAgACAAIAAgACAAIAApACwAXABuACAAIAAgACAAIAAgACAAIABwAF8AaABhAHQALAAgAE4AcwAgAC8AIABDAE8AVQBOAFQAKAB4AF8AMQApACwAXABuACAAIAAgACAAIAAgACAAIABwAF8AdgBhAGwALAAgAEkARgBTACgAXABuACAAIAAgACAAIAAgACAAIAAgACAAIAAgAHAAXwBoAGEAdAAgAD0AIAAwAC4ANQAsAFwAbgAgACAAIAAgACAAIAAgACAAIAAgACAAIAAxACwAXABuACAAIAAgACAAIAAgACAAIAAgACAAIAAgAE8AUgAoAEgAYQAgAD0AIAAwACwAIABIAGEAIAA9ACAAMQApACwAXABuACAAIAAgACAAIAAgACAAIAAgACAAIAAgADEAIAAtACAAQgBJAE4ATwBNAC4ARABJAFMAVAAoAE0AQQBYACgATgBzACAALQAgADEALAAgADAAKQAsACAATgAsACAAMAAuADUALAAgAFQAUgBVAEUAKQAsAFwAbgAgACAAIAAgACAAIAAgACAAIAAgACAAIABIAGEAIAA9ACAAMgAsAFwAbgAgACAAIAAgACAAIAAgACAAIAAgACAAIABMAEUAVAAoAFwAbgAgACAAIAAgACAAIAAgACAAIAAgACAAIAAgACAAIAAgAGwAaQBtAGkAdABzACwAIABJAEYAKABcAG4AIAAgACAAIAAgACAAIAAgACAAIAAgACAAIAAgACAAIAAgACAAIAAgAHAAXwBoAGEAdAAgAD4AIAAwAC4ANQAsAFwAbgAgACAAIAAgACAAIAAgACAAIAAgACAAIAAgACAAIAAgACAAIAAgACAAVgBTAFQAQQBDAEsAKABOACAALQAgAE4AcwAgACsAIAAxACwAIABOAHMAIAAtACAAMQApACwAIAAvAC8AIAByAGkAZwBoAHQAIABzAGkAZABlACAAbwBmACAAZABpAHMAdAByAFwAbgAgACAAIAAgACAAIAAgACAAIAAgACAAIAAgACAAIAAgACAAIAAgACAAVgBTAFQAQQBDAEsAKABOAHMAIAArACAAMQAsACAATgAgAC0AIABOAHMAIAAtACAAMQApACAALwAvACAAbABlAGYAdAAgAHMAaQBkAGUAXABuACAAIAAgACAAIAAgACAAIAAgACAAIAAgACAAIAAgACAAKQAsAFwAbgAgACAAIAAgACAAIAAgACAAIAAgACAAIAAgACAAIAAgADEAIAAtACAAQgBJAE4ATwBNAC4ARABJAFMAVAAuAFIAQQBOAEcARQAoAE4ALAAgADAALgA1ACwAIABNAEEAWAAoAEkATgBEAEUAWAAoAGwAaQBtAGkAdABzACwAIAAxACkALAAgADAAKQAsACAATQBJAE4AKABJAE4ARABFAFgAKABsAGkAbQBpAHQAcwAsACAAMgApACwAIABOACkAKQBcAG4AIAAgACAAIAAgACAAIAAgACAAIAAgACAAKQBcAG4AIAAgACAAIAAgACAAIAAgACkALABcAG4AIAAgACAAIAAgACAAIAAgAHAAXwB2AGEAbABcAG4AIAAgACAAIAApAFwAbgApADsAXABuAFwAbgAvACoAKgAqACoAKgAqACoAKgAqACoAKgAqAFwAbgB0AHQAZQBzAHQARQBTACAAcABlAHIAZgBvAHIAbQBzACAAYQAgAHAAbwB3AGUAcgAgAGEAbgBhAGwAeQBzAGkAcwAgAG8AZgAgAGEAIABvAG4AZQAtAHMAYQBtAHAAbABlACAAbwByACAAdAB3AG8ALQBzAGEAbQBwAGwAZQAgAHQALQB0AGUAcwB0AC4AXABuAEYAdQBuAGMAdABpAG8AbgAgAHIAZQB0AHUAcgBuAHMAIAB0AGgAZQAgAGUAZgBmAGUAYwB0ACAAcwBpAHoAZQAgACgAaQBuACAAbwByAGkAZwBpAG4AYQBsACAAdQBuAGkAdABzACkAIABjAG8AcgByAGUAcwBwAG8AbgBkAGkAbgBnACAAdABvACAAYQAgAGQAZQBzAGkAcgBlAGQAXABuAHMAdABhAHQAaQBzAHQAaQBjAGEAbAAgAHAAbwB3AGUAcgA7ACAAcwB0AGEAdABpAHMAdABpAGMAYQBsACAAcABvAHcAZQByACAAZABlAGYAYQB1AGwAdABzACAAdABvACAAMAAuADgAIAB3AGgAaQBsAGUAIAB0AGgAZQAgAHMAaQBnAG4AaQBmAGkAYwBhAG4AYwBlACAAbABlAHYAZQBsAFwAbgBkAGUAZgBhAHUAbAB0AHMAIAB0AG8AIAAwAC4AMAA1AC4AIABFAGYAZgBlAGMAdAAgAHMAaQB6AGUAIABpAHMAIABmAG8AcgAgAGEAIAAyAC0AdABhAGkAbABlAGQAIAB0AGUAcwB0ACAAKABpAGUALAAgAGkAbgAgAGUAaQB0AGgAZQByACAAZABpAHIAZQBjAHQAaQBvAG4AKQAuAFwAbgAqACoAKgAqACoAKgAqACoAKgAqACoAKgAvAFwAbgB0AHQAZQBzAHQARQBTACAAPQAgAEwAQQBNAEIARABBACgAXABuACAAIAAgACAAcwBfAGQALAAgAC8ALwAgAHMAdABkACAAZABlAHYAaQBhAHQAaQBvAG4AIABvAGYAIAB0AGgAZQAgACgAbgBvAG4ALQBzAHQAdQBkAGUAbgB0AGkAegBlAGQAKQAgAHQAZQBzAHQAIABzAHQAYQB0AFwAbgAgACAAIAAgAGQAZgAsACAALwAvACAAZABlAGcAcgBlAGUAcwAgAG8AZgAgAGYAcgBlAGUAZABvAG0AIABvAGYAIABzAF8AZABcAG4AIAAgACAAIABbAHAAbwB3AGUAcgBdACwAIAAvAC8AIABkAGUAcwBpAHIAZQBkACAAcwB0AGEAdABpAHMAdABpAGMAYQBsACAAcABvAHcAZQByACAAKABkAGUAZgBhAHUAbAB0ACAAMAAuADgAKQBcAG4AIAAgACAAIABbAGEAbABwAGgAYQBdACwAIAAvAC8AIABkAGUAcwBpAHIAZQBkACAAcwBpAGcAbgBpAGYAaQBjAGEAbgBjAGUAIABsAGUAdgBlAGwAIAAoAGQAZQBmAGEAdQBsAHQAIAAwAC4AMAA1ACkAXABuACAAIAAgACAATABFAFQAKABcAG4AIAAgACAAIAAgACAAIAAgAHAAbwB3AGUAcgAsACAASQBGACgASQBTAE8ATQBJAFQAVABFAEQAKABwAG8AdwBlAHIAKQAsACAAMAAuADgALAAgAHAAbwB3AGUAcgApACwAXABuACAAIAAgACAAIAAgACAAIABhAGwAcABoAGEALAAgAEkARgAoAEkAUwBPAE0ASQBUAFQARQBEACgAYQBsAHAAaABhACkALAAgADAALgAwADUALAAgAGEAbABwAGgAYQApACwAXABuACAAIAAgACAAIAAgACAAIAB0AGMAcgBpAHQALAAgAFQALgBJAE4AVgAuADIAVAAoAGEAbABwAGgAYQAsACAAZABmACkALABcAG4AIAAgACAAIAAgACAAIAAgACgAVAAuAEkATgBWAC4AMgBUACgAKAAxACAALQAgAHAAbwB3AGUAcgApACAAKgAgADIALAAgAGQAZgApACAAKwAgAHQAYwByAGkAdAApACAAKgAgAHMAXwBkAFwAbgAgACAAIAAgACkAXABuACkAOwBcAG4AXABuAC8AKgAqACoAKgAqACoAKgAqACoAKgAqACoAXABuAHQAdABlAHMAdABQAG8AdwBlAHIAIABwAGUAcgBmAG8AcgBtAHMAIABwAG8AcwB0AC0AaABvAGMAIABwAG8AdwBlAHIAIABhAG4AYQBsAHkAcwBpAHMAIABvAGYAIABhACAAbwBuAGUALQBzAGEAbQBwAGwAZQAgAG8AcgAgAHQAdwBvAC0AcwBhAG0AcABsAGUAIAB0AC0AdABlAHMAdAAuAFwAbgBGAHUAbgBjAHQAaQBvAG4AIAByAGUAdAB1AHIAbgBzACAAdABoAGUAIABzAHQAYQB0AGkAcwB0AGkAYwBhAGwAIABwAG8AdwBlAHIAIABjAG8AcgByAGUAcwBwAG8AbgBkAGkAbgBnACAAdABvACAAdABoAGUAIABhAGIAaQBsAGkAdAB5ACAAdABvACAAZABlAHQAZQBjAHQAIABhAFwAbgB1AHMAZQByAC0AcwBwAGUAYwBpAGYAaQBlAGQAIABlAGYAZgBlAGMAdAAgAHMAaQB6AGUAIAAoAGkAbgAgAHQAaABlACAAbwByAGkAZwBpAG4AYQBsACAAdQBuAGkAdABzACkALgAgAFAAbwB3AGUAcgAgAGkAcwAgAGYAbwByACAAYQAgADIALQB0AGEAaQBsAGUAZAAgAHQAZQBzAHQALgBcAG4AVABoAGUAIABzAGkAZwBuAGkAZgBpAGMAYQBuAGMAZQAgAGwAZQB2AGUAbAAgAGMAYQBuACAAYgBlACAAcwBwAGUAYwBpAGYAaQBlAGQAOwAgAGkAdAAgAGQAZQBmAGEAdQBsAHQAcwAgAHQAbwAgADAALgAwADUALgBcAG4AKgAqACoAKgAqACoAKgAqACoAKgAqACoALwBcAG4AdAB0AGUAcwB0AFAAbwB3AGUAcgAgAD0AIABMAEEATQBCAEQAQQAoAFwAbgAgACAAIAAgAHMAXwBkACwAIAAvAC8AIABzAHQAZAAgAGQAZQB2AGkAYQB0AGkAbwBuACAAbwBmACAAdABoAGUAIAAoAG4AbwBuAC0AcwB0AHUAZABlAG4AdABpAHoAZQBkACkAIAB0AGUAcwB0ACAAcwB0AGEAdABcAG4AIAAgACAAIABkAGYALAAgAC8ALwAgAGQAZQBnAHIAZQBlAHMAIABvAGYAIABmAHIAZQBlAGQAbwBtACAAbwBmACAAcwBfAGQAXABuACAAIAAgACAARQBTACwAIAAvAC8AIABlAGYAZgBlAGMAdAAgAHMAaQB6AGUAIAB0AG8AIABiAGUAIABkAGUAdABlAGMAdABlAGQAIABiAHkAIAB0AGgAZQAgAHQALQB0AGUAcwB0AFwAbgAgACAAIAAgAFsAYQBsAHAAaABhAF0ALAAgAC8ALwAgAGQAZQBzAGkAcgBlAGQAIABzAGkAZwBuAGkAZgBpAGMAYQBuAGMAZQAgAGwAZQB2AGUAbAAgACgAZABlAGYAYQB1AGwAdAAgADAALgAwADUAKQBcAG4AIAAgACAAIABMAEUAVAAoAFwAbgAgACAAIAAgACAAIAAgACAAYQBsAHAAaABhACwAIABJAEYAKABJAFMATwBNAEkAVABUAEUARAAoAGEAbABwAGgAYQApACwAIAAwAC4AMAA1ACwAIABhAGwAcABoAGEAKQAsAFwAbgAgACAAIAAgACAAIAAgACAAdABjAHIAaQB0ACwAIABUAC4ASQBOAFYALgAyAFQAKABhAGwAcABoAGEALAAgAGQAZgApACwAXABuACAAIAAgACAAIAAgACAAIAB0AF8ARQBTACwAIABBAEIAUwAoAEUAUwApACAALwAgAHMAXwBkACAALQAgAHQAYwByAGkAdAAsAFwAbgAgACAAIAAgACAAIAAgACAAVAAuAEQASQBTAFQAKAB0AF8ARQBTACwAIABkAGYALAAgAFQAUgBVAEUAKQBcAG4AIAAgACAAIAApAFwAbgApADsAXABuAFwAbgAvACoAKgAqACoAKgAqACoAKgAqACoAKgAqACoAKgAqACoAKgAgAEEATgBPAFYAQQAgAGEAbgBkACAAUgBlAGcAcgBlAHMAcwBpAG8AbgAgACoAKgAqACoAKgAqACoAKgAqACoAKgAqACoAKgAqACoAKgAvAFwAbgBcAG4ALwAqACoAKgAqACoAKgAqACoAKgAqACoAKgBcAG4AQQBOAE8AVgBBACAAcABlAHIAZgBvAHIAbQBzACAAYQBuAGEAbAB5AHMAaQBzACAAbwBmACAAdgBhAHIAaQBhAG4AYwBlACAAbwBmACAAdABoAGUAIABkAGEAdABhADsAIABjAHUAcgByAGUAbgB0AGwAeQAgAGkAdAAgAGMAYQBuACAAbwBuAGwAeQBcAG4AYQBjAGMAZQBwAHQAIABhACAAcwBpAG4AZwBsAGUAIABlAHgAcABsAGEAbgBhAHQAbwByAHkAIABmAGEAYwB0AG8AcgAgACgAMQAtAGYAYQBjAHQAbwByACAAQQBOAE8AVgBBACkALgAgAEkAdAAgAGMAdQByAHIAZQBuAHQAbAB5ACAAbwBuAGwAeQBcAG4AYQBjAGMAZQBwAHQAcwAgAFwAIgB1AG4AZgBvAGwAZABlAGQAXAAiACAAZABhAHQAYQAgACgAYQBzACAAYwBvAGwAdQBtAG4AcwApACAAYQBzACAAaQBuAHAAdQB0AC4AXABuACoAKgAqACoAKgAqACoAKgAqACoAKgAqAC8AXABuAEEATgBPAFYAQQAgAD0AIABMAEEATQBCAEQAQQAoAFwAbgAgACAAIAAgAFkALAAgAC8ALwAgAGMAbwBsAHUAbQBuACAAdgBlAGMAdABvAHIAIABvAGYAIABkAGEAdABhAFwAbgAgACAAIAAgAFgALAAgAC8ALwAgAGMAbwBsAHUAbQBuACAAdgBlAGMAdABvAHIAIABvAGYAIABnAHIAbwB1AHAAcwAgACgAcwBhAG0AZQAgAGwAZQBuAGcAdABoACAAYQBzACAAWQApAFwAbgAgACAAIAAgAEwARQBUACgAXABuACAAIAAgACAAIAAgACAAIABnAHIAbwB1AHAAcwAsACAAVQBOAEkAUQBVAEUAKABYACkALABcAG4AIAAgACAAIAAgACAAIAAgAG4AXwBpACwAIABDAE8AVQBOAFQASQBGACgAWAAsACAAZwByAG8AdQBwAHMAKQAsAFwAbgAgACAAIAAgACAAIAAgACAAeABiAGEAcgBfAGkALAAgAEEAVgBFAFIAQQBHAEUASQBGACgAWAAsACAAZwByAG8AdQBwAHMALAAgAFkAKQAsAFwAbgAgACAAIAAgACAAIAAgACAAcwBfAGkALAAgAEIAWQBSAE8AVwAoAGcAcgBvAHUAcABzACwAIABMAEEATQBCAEQAQQAoAGcAcgBvAHUAcABfAGkALAAgAFMAVABEAEUAVgAuAFMAKABGAEkATABUAEUAUgAoAFkALAAgAFgAIAA9ACAAZwByAG8AdQBwAF8AaQApACkAKQApACwAXABuACAAIAAgACAAIAAgACAAIAB4AGIAYQByAF8AZwBsAG8AYgBhAGwALAAgAEEAVgBFAFIAQQBHAEUAKABZACkALABcAG4AIAAgACAAIAAgACAAIAAgAFMAUwBfAGIALAAgAFMAVQBNACgAbgBfAGkAIAAqACAAKAB4AGIAYQByAF8AaQAgAC0AIAB4AGIAYQByAF8AZwBsAG8AYgBhAGwAKQAgAF4AIAAyACkALABcAG4AIAAgACAAIAAgACAAIAAgAFMAUwBfAHcALAAgAFMAVQBNACgAKABuAF8AaQAgAC0AIAAxACkAIAAqACAAcwBfAGkAIABeACAAMgApACwAXABuACAAIAAgACAAIAAgACAAIABTAFMAXwB0ACwAIABEAEUAVgBTAFEAKABZACkALABcAG4AIAAgACAAIAAgACAAIAAgAEQARgBfAGIALAAgAEMATwBVAE4AVABBACgAZwByAG8AdQBwAHMAKQAgAC0AIAAxACwAXABuACAAIAAgACAAIAAgACAAIABEAEYAXwB3ACwAIABTAFUATQAoAG4AXwBpACAALQAgADEAKQAsAFwAbgAgACAAIAAgACAAIAAgACAARABGAF8AdAAsACAAQwBPAFUATgBUACgAWQApACAALQAgADEALABcAG4AIAAgACAAIAAgACAAIAAgAE0AUwBfAGIALAAgAFMAUwBfAGIAIAAvACAARABGAF8AYgAsAFwAbgAgACAAIAAgACAAIAAgACAATQBTAF8AdwAsACAAUwBTAF8AdwAgAC8AIABEAEYAXwB3ACwAXABuACAAIAAgACAAIAAgACAAIABNAFMAXwB0ACwAIABTAFMAXwB0ACAALwAgAEQARgBfAHQALABcAG4AIAAgACAAIAAgACAAIAAgAHMAXwB3ACwAIABTAFEAUgBUACgATQBTAF8AdwApACwAXABuACAAIAAgACAAIAAgACAAIABzAF8AYgAsACAASQBGAEUAUgBSAE8AUgAoAFMAUQBSAFQAKAAoAE0AUwBfAGIAIAAtACAATQBTAF8AdwApACAALwAgAEEAVgBFAFIAQQBHAEUAKABuAF8AaQApACkALAAgAFwAIgBcACIAKQAsAFwAbgAgACAAIAAgACAAIAAgACAAcwBfAHIALAAgAFMAUQBSAFQAKABzAF8AdwAgAF4AIAAyACAAKwAgAHMAXwBiACAAXgAgADIAKQAsAFwAbgAgACAAIAAgACAAIAAgACAARgBvAGIAcwAsACAATQBTAF8AYgAgAC8AIABNAFMAXwB3ACwAXABuACAAIAAgACAAIAAgACAAIABGAF8ATABMACwAIABGAG8AYgBzACAALwAgAEYALgBJAE4AVgAuAFIAVAAoADUAJQAsACAARABGAF8AYgAsACAARABGAF8AdwApACwAXABuACAAIAAgACAAIAAgACAAIABGAF8AYwByAGkAdAAsACAARgAuAEkATgBWAC4AUgBUACgANQAlACwAIABEAEYAXwBiACwAIABEAEYAXwB3ACkALABcAG4AIAAgACAAIAAgACAAIAAgAFAAXwBvAGIAcwAsACAARgAuAEQASQBTAFQALgBSAFQAKABGAG8AYgBzACwAIABEAEYAXwBiACwAIABEAEYAXwB3ACkALABcAG4AIAAgACAAIAAgACAAIAAgAEkARgBFAFIAUgBPAFIAKABcAG4AIAAgACAAIAAgACAAIAAgACAAIAAgACAASABTAFQAQQBDAEsAKABcAG4AIAAgACAAIAAgACAAIAAgACAAIAAgACAAIAAgACAAIABWAFMAVABBAEMASwAoAFwAIgBcACIALAAgAFwAIgBXAGkAdABoAGkAbgBcACIALAAgAFwAIgBCAGUAdAB3AGUAZQBuAFwAIgAsACAAXAAiAFQAbwB0AGEAbABcACIALAAgAFwAIgBGACAAdABlAHMAdABcACIAKQAsAFwAbgAgACAAIAAgACAAIAAgACAAIAAgACAAIAAgACAAIAAgAFYAUwBUAEEAQwBLACgAXAAiAFMAUwBcACIALAAgAFMAUwBfAHcALAAgAFMAUwBfAGIALAAgAFMAUwBfAHQALAAgAEYAbwBiAHMAKQAsAFwAbgAgACAAIAAgACAAIAAgACAAIAAgACAAIAAgACAAIAAgAFYAUwBUAEEAQwBLACgAXAAiAEQARgBcACIALAAgAEQARgBfAHcALAAgAEQARgBfAGIALAAgAEQARgBfAHQALAAgAEYAXwBMAEwAKQAsAFwAbgAgACAAIAAgACAAIAAgACAAIAAgACAAIAAgACAAIAAgAFYAUwBUAEEAQwBLACgAXAAiAE0AUwBcACIALAAgAE0AUwBfAHcALAAgAE0AUwBfAGIALAAgAE0AUwBfAHQALAAgAEYAXwBjAHIAaQB0ACkALABcAG4AIAAgACAAIAAgACAAIAAgACAAIAAgACAAIAAgACAAIABWAFMAVABBAEMASwAoAFwAIgBzAFwAIgAsACAAcwBfAHcALAAgAHMAXwBiACwAIABzAF8AcgAsACAAUABfAG8AYgBzACkAXABuACAAIAAgACAAIAAgACAAIAAgACAAIAAgACkALABcAG4AIAAgACAAIAAgACAAIAAgACAAIAAgACAAXAAiAFwAIgBcAG4AIAAgACAAIAAgACAAIAAgACkAXABuACAAIAAgACAAKQBcAG4AKQA7AFwAbgBcAG4ALwAqACoAKgAqACoAKgAqACoAKgAqACoAKgBcAG4ATABJAE4ARQBTAFQAIABpAHMAIABhACAAZAByAG8AcAAtAGkAbgAgAHIAZQBwAGwAYQBjAGUAbQBlAG4AdAAgAGYAbwByACAARQB4AGMAZQBsACcAcwAgAGYAdQBuAGMAdABpAG8AbgAsACAAdwBpAHQAaAAgAG8AbgBlAFwAbgBhAGQAdgBhAG4AdABhAGcAZQA6ACAAaQB0ACAAaABhAG4AZABsAGUAcwAgAG0AaQBzAHMAaQBuAGcAIAB2AGEAbAB1AGUAcwAgAGcAcgBhAGMAZQBmAHUAbABsAHkALAAgAGYAbwByACAAZQB4AGEAbQBwAGwAZQAgAHQAbwBcAG4AaQBuAHYAZQBzAHQAaQBnAGEAdABlACAAdABoAGUAIABlAGYAZgBlAGMAdAAgAG8AZgAgAHIAZQBtAG8AdgBpAG4AZwAgAGEAbgAgAG8AdQB0AGwAaQBlAHIALgBcAG4AXABuAEkAdAAgAG0AdQBzAHQAIABiAGUAIABsAG8AYQBkAGUAZAAgAGkAbgB0AG8AIABhACAAbgBhAG0AZQBkACAAbQBvAGQAdQBsAGUAIAB0AG8AIABiAGUAIAB1AHMAZQBkAC4AXABuACoAKgAqACoAKgAqACoAKgAqACoAKgAqAC8AXABuAEwASQBOAEUAUwBUACAAPQAgAEwAQQBNAEIARABBACgAXABuACAAIAAgACAAWQAsACAALwAvACAAZABlAHAAZQBuAGQAZQBuAHQAIAB2AGEAbAB1AGUAcwAgAGEAcwAgAGEAIAByAG8AdwAgAG8AcgAgAGMAbwBsAHUAbQBuACAAdgBlAGMAdABvAHIAXABuACAAIAAgACAAWAAsACAALwAvACAAaQBuAGQAZQBwAGUAbgBkAGUAbgB0ACAAdgBhAGwAdQBlAHMAIAAoAG0AdQBsAHQAaQBwAGwAZQAgAHYAYQByAGkAYQBiAGwAZQBzACAAcABvAHMAcwBpAGIAbABlACkAXABuACAAIAAgACAAaQBuAHQAYwBwAHQALABcAG4AIAAgACAAIABzAHQAYQB0AHMALAAgAC8ALwAgAHAAYQBzAHMAZQBkACAAdABvACAARQB4AGMAZQBsACcAcwAgAEwASQBOAEUAUwBUAFwAbgAgACAAIAAgAEwARQBUACgAXABuACAAIAAgACAAIAAgACAAIAAvAC8AIABlAG4AcwB1AHIAZQAgAHYAYQByAGkAYQBiAGwAZQBzACAAYQByAGUAIABjAG8AbAB1AG0AbgBzAFwAbgAgACAAIAAgACAAIAAgACAAWQBjACwAIABJAEYAKABDAE8ATABVAE0ATgBTACgAWQApACAAPQAgADEALAAgAFkALAAgAFQAUgBBAE4AUwBQAE8AUwBFACgAWQApACkALABcAG4AIAAgACAAIAAgACAAIAAgAFgAYwAsACAASQBGACgAQwBPAEwAVQBNAE4AUwAoAFkAKQAgAD0AIAAxACwAIABYACwAIABUAFIAQQBOAFMAUABPAFMARQAoAFgAKQApACwAXABuACAAIAAgACAAIAAgACAAIAAvAC8AIABnAGUAdAAgAGkAbgBkAGkAYwBlAHMAIABvAGYAIAB2AGEAbABpAGQAIAByAG8AdwBzACAAKABjAG8AbgB0AGEAaQBuAGkAbgBnACAAbwBuAGwAeQAgAG4AdQBtAGIAZQByAHMAIABpAG4AIABhAGwAbAAgAGUAbgB0AHIAaQBlAHMAKQBcAG4AIAAgACAAIAAgACAAIAAgAFgAaQBuAGQALAAgAEIAWQBSAE8AVwAoAFgAYwAsACAATABBAE0AQgBEAEEAKABYAGMALAAgAFAAUgBPAEQAVQBDAFQAKAAtAC0ASQBTAE4AVQBNAEIARQBSACgAWABjACkAKQApACkALABcAG4AIAAgACAAIAAgACAAIAAgAFkAaQBuAGQALAAgAEkAUwBOAFUATQBCAEUAUgAoAFkAYwApACwAXABuACAAIAAgACAAIAAgACAAIABuAHUAbQBiAGUAcgBzACwAIABYAGkAbgBkACAAKgAgAFkAaQBuAGQALABcAG4AIAAgACAAIAAgACAAIAAgAC8ALwAgAG8AbgBsAHkAIABwAGEAcwBzACAAcgBvAHcAcwAgAHcAaQB0AGgAIABhAGwAbAAgAG4AdQBtAGIAZQByAHMAIAB0AG8AIABMAEkATgBFAFMAVABcAG4AIAAgACAAIAAgACAAIAAgAFgAbgAsACAARgBJAEwAVABFAFIAKABYAGMALAAgAG4AdQBtAGIAZQByAHMAKQAsAFwAbgAgACAAIAAgACAAIAAgACAAWQBuACwAIABGAEkATABUAEUAUgAoAFkAYwAsACAAbgB1AG0AYgBlAHIAcwApACwAXABuACAAIAAgACAAIAAgACAAIABMAEkATgBFAFMAVAAoAFkAbgAsACAAWABuACwAIABpAG4AdABjAHAAdAAsACAAcwB0AGEAdABzACkAXABuACAAIAAgACAAKQBcAG4AKQA7AFwAbgBcAG4ALwAqACoAKgAqACoAKgAqACoAKgAqACoAKgBcAG4ATwBMAFMAIABpAHMAIABhACAAYwBvAG4AdgBlAG4AaQBlAG4AdAAgAHYAZQByAHMAaQBvAG4AIABvAGYAIABMAEkATgBFAFMAVAAgAGYAbwByACAAcABlAHIAZgBvAHIAbQBpAG4AZwAgAG8AcgBkAGkAbgBhAHIAeQBcAG4AbABlAGEAcwB0AC0AcwBxAHUAYQByAGUAcwAgAHIAZQBnAHIAZQBzAHMAaQBvAG4AIABhAG4AYQBsAHkAcwBpAHMALgAgAEkAdAAgAGgAYQBzACAAdABoAHIAZQBlACAAbQBhAGoAbwByACAAYQBkAHYAYQBuAHQAYQBnAGUAcwAgAG8AdgBlAHIAXABuAEwASQBOAEUAUwBUADoAXABuAC0AIABpAHQAIAByAGUAdAB1AHIAbgBzACAAdABoAGUAIABjAG8AcgByAGUAbABhAHQAaQBvAG4AIABtAGEAdAByAGkAeAAgAG8AZgAgAHQAaABlACAAcgBlAGcAcgBlAHMAcwBpAG8AbgAgAGMAbwBlAGYAZgBpAGMAaQBlAG4AdABzAFwAbgAgACAAIAAgACgAYQBuAGQAIABhACAAZgBlAHcAIABvAHQAaABlAHIAIABzAHQAYQB0AGkAcwB0AGkAYwBzACkAXABuAC0AIABpAHQAIABsAGEAYgBlAGwAcwAgAHQAaABlACAAbwB1AHQAcAB1AHQAIABmAG8AcgAgAGMAbwBuAHYAZQBuAGkAZQBuAGMAZQBcAG4ALQAgAGkAdAAgAGYAaQBsAHQAZQByAHMAIABmAG8AcgAgAG4AdQBtAGIAZQByAHMALAAgAHIAZQBtAG8AdgBpAG4AZwAgAHIAbwB3AHMAIABpAG4AIABYACAAYQBuAGQAIABZACAAYQBzACAAbgBlAGUAZABlAGQAXABuAFIAZQBnAGEAcgBkAGkAbgBnACAAdABoAGUAIABsAGEAcwB0ADoAIAB0AGgAZQAgAGYAdQBuAGMAdABpAG8AbgAgAGMAYQBuACAAYQBjAGMAZQBwAHQAIABtAHUAbAB0AGkAcABsAGUAIABjAG8AbAB1AG0AbgBzACAAaQBuACAAdABoAGUAIABYAFwAbgBiAGwAbwBjAGsAIABhAG4AZAAgAG8AbgBsAHkAIABvAG4AZQAgAGMAbwBsAHUAbQBuACAAaQBuACAAdABoAGUAIABZACAAYgBsAG8AYwBrAC4AIABJAGYAIABhAG4AeQAgAGkAdABlAG0AIABpAG4AIABhACAAZwBpAHYAZQBuACAAcgBvAHcAXABuAG8AZgAgAFgAIABvAHIAIABZACAAaQBzACAAYQAgAG4AbwBuAC0AbgB1AG0AYgBlAHIALAAgAHQAaABhAHQAIABlAG4AdABpAHIAZQAgAHIAbwB3ACAAaQBzACAAZABlAGwAZQB0AGUAZAAuAFwAbgAqACoAKgAqACoAKgAqACoAKgAqACoAKgAvAFwAbgBPAEwAUwAgAD0AIABMAEEATQBCAEQAQQAoAFwAbgAgACAAIAAgAFkALAAgAC8ALwAgAGQAZQBwAGUAbgBkAGUAbgB0ACAAdgBhAGwAdQBlAHMAIABhAHMAIABhACAAYwBvAGwAdQBtAG4AIAB2AGUAYwB0AG8AcgBcAG4AIAAgACAAIABYACwAIAAvAC8AIABpAG4AZABlAHAAZQBuAGQAZQBuAHQAIAB2AGEAbAB1AGUAcwAsACAAYwBhAG4AIABiAGUAIABtAHUAbAB0AGkAcABsAGUAIABjAG8AbAB1AG0AbgBzACAAKABvAG4AZQAgAHAAZQByACAAdgBhAHIAaQBhAGIAbABlACkAXABuACAAIAAgACAATABFAFQAKABcAG4AIAAgACAAIAAgACAAIAAgAC8ALwAgAGcAZQB0ACAAaQBuAGQAaQBjAGUAcwAgAG8AZgAgAHYAYQBsAGkAZAAgAHIAbwB3AHMAIABmAG8AcgAgAFgAIABhAG4AZAAgAFkAIABpAG4AcAB1AHQAcwBcAG4AIAAgACAAIAAgACAAIAAgAFgAaQBuAGQALAAgAEIAWQBSAE8AVwAoAFgALAAgAEwAQQBNAEIARABBACgAWAAsACAAUABSAE8ARABVAEMAVAAoAC0ALQBJAFMATgBVAE0AQgBFAFIAKABYACkAKQApACkALABcAG4AIAAgACAAIAAgACAAIAAgAFkAaQBuAGQALAAgAEkAUwBOAFUATQBCAEUAUgAoAFkAKQAsAFwAbgAgACAAIAAgACAAIAAgACAATgB1AG0ARgBpAGwAdABlAHIALAAgAFgAaQBuAGQAIAAqACAAWQBpAG4AZAAsAFwAbgAgACAAIAAgACAAIAAgACAALwAvACAAbwBuAGwAeQAgAGsAZQBlAHAAIAB2AGEAbABpAGQAIAByAG8AdwBzAFwAbgAgACAAIAAgACAAIAAgACAAWABuACwAIABGAEkATABUAEUAUgAoAFgALAAgAE4AdQBtAEYAaQBsAHQAZQByACkALABcAG4AIAAgACAAIAAgACAAIAAgAFkAbgAsACAARgBJAEwAVABFAFIAKABZACwAIABOAHUAbQBGAGkAbAB0AGUAcgApACwAXABuACAAIAAgACAAIAAgACAAIABtACwAIABMAEkATgBFAFMAVAAoAFkAbgAsACAAWABuACwAIAAxACwAIAAxACkALABcAG4AIAAgACAAIAAgACAAIAAgAC8ALwAgAGcAZQB0ACAAbgB1AG0AYgBlAHIAIABvAGYAIABYACAAdgBhAHIAaQBhAGIAbABlAHMAXABuACAAIAAgACAAIAAgACAAIABwACwAIABDAE8ATABVAE0ATgBTACgAWABuACkALABcAG4AIAAgACAAIAAgACAAIAAgAGwAYQBiAGUAbABzACwAIAB7AFwAbgAgACAAIAAgACAAIAAgACAAIAAgACAAIABcACIAYwBvAGUAZgBmAHMAXAAiADsAXABuACAAIAAgACAAIAAgACAAIAAgACAAIAAgAFwAIgBzAHQAZAAgAGUAcgByAFwAIgA7AFwAbgAgACAAIAAgACAAIAAgACAAIAAgACAAIABcACIAOQA1ACUAIABNAE8ARQBcACIAOwBcAG4AIAAgACAAIAAgACAAIAAgACAAIAAgACAAXAAiAHMAcgBlAHMALABSAF4AMgBcACIAOwBcAG4AIAAgACAAIAAgACAAIAAgACAAIAAgACAAXAAiAG4ALABEAE8ARgBcACIAOwBcAG4AIAAgACAAIAAgACAAIAAgACAAIAAgACAAXAAiAFMAUwByAGUAZwAsAFMAUwByAGUAcwBcACIAOwBcAG4AIAAgACAAIAAgACAAIAAgACAAIAAgACAAXAAiAEYALABwAC0AdgBhAGwAXAAiADsAXABuACAAIAAgACAAIAAgACAAIAAgACAAIAAgAFwAIgBDAG8AcgByAGUAbABhAHQAaQBvAG4AXAAiAFwAbgAgACAAIAAgACAAIAAgACAAfQAsAFwAbgAgACAAIAAgACAAIAAgACAAYwBvAGUAZgBmAHMALAAgAEMASABPAE8AUwBFAFIATwBXAFMAKABtACwAIAAxACkALABcAG4AIAAgACAAIAAgACAAIAAgAHMAdABkAGUAcgByAHMALAAgAEMASABPAE8AUwBFAFIATwBXAFMAKABtACwAIAAyACkALABcAG4AIAAgACAAIAAgACAAIAAgAG4ALAAgAEMATwBVAE4AVAAoAFkAbgApACwAXABuACAAIAAgACAAIAAgACAAIABEAE8ARgAsACAASQBOAEQARQBYACgAbQAsACAANAAsACAAMgApACwAXABuACAAIAAgACAAIAAgACAAIABNAE8ARQAsACAAcwB0AGQAZQByAHIAcwAgACoAIABUAC4ASQBOAFYALgAyAFQAKAA1ACUALAAgAEQATwBGACkALABcAG4AIAAgACAAIAAgACAAIAAgAHMAcgBlAHMALAAgAEkATgBEAEUAWAAoAG0ALAAgADMALAAgADIAKQAsAFwAbgAgACAAIAAgACAAIAAgACAAUgBzAHEAcgAsACAASQBOAEQARQBYACgAbQAsACAAMwAsACAAMQApACwAXABuACAAIAAgACAAIAAgACAAIABTAFMAcgBvAHcALAAgAEMASABPAE8AUwBFAFIATwBXAFMAKABtACwAIAA1ACkALABcAG4AIAAgACAAIAAgACAAIAAgAEYAbwBiAHMALAAgAEkATgBEAEUAWAAoAG0ALAAgADQALAAgADEAKQAsAFwAbgAgACAAIAAgACAAIAAgACAAcAB2AGEAbAAsACAARgAuAEQASQBTAFQALgBSAFQAKABGAG8AYgBzACwAIABwACwAIABEAE8ARgApACwAXABuACAAIAAgACAAIAAgACAAIAAvAC8AIABUAE8ARABPACAAYQBkAGQAIABjAG8AcgByAGUAbABhAHQAaQBvAG4AIABtAGEAdAByAGkAeAAgAHQAbwAgAG8AdQB0AHAAdQB0AFwAbgAgACAAIAAgACAAIAAgACAALwAvACAAQwByAGUAYQB0AGUAIAB0AGgAZQAgAFgAIABtAGEAdAByAGkAeAAuACAARgBpAHIAcwB0ACAAcgBlAHYAZQByAHMAZQAgAG8AcgBkAGUAcgAgAG8AZgAgAGMAbwBsAHUAbQBuAHMAIAB0AG8AIABtAGEAdABjAGgAIABMAEkATgBFAFMAVAAgAG8AdQB0AHAAdQB0AFwAbgAgACAAIAAgACAAIAAgACAAVAAsACAASQBGACgAQwBPAEwAVQBNAE4AUwAoAFgAbgApACAAPgAgADEALAAgAEkATgBEAEUAWAAoAFgAbgAsACAAUwBFAFEAVQBFAE4AQwBFACgAbgApACwAIABTAEUAUQBVAEUATgBDAEUAKAAsACAAcAAsACAAcAAsACAALQAxACkAKQAsACAAWABuACkALABcAG4AIAAgACAAIAAgACAAIAAgAC8ALwAgAG4AbwB3ACAAYQBkAGQAIAB0AGgAZQAgAG8AbgBlAHMAIAB2AGUAYwB0AG8AcgAgAGkAbgAgAHQAaABlACAAbABhAHMAdAAgAGMAbwBsAHUAbQBuAFwAbgAgACAAIAAgACAAIAAgACAAWABtACwAIABIAFMAVABBAEMASwAoAFQALAAgAE8AbgBlAHMAKABuACwAIAAxACkAKQAsAFwAbgAgACAAIAAgACAAIAAgACAAQwBvAHYALAAgAE0ASQBOAFYARQBSAFMARQAoAE0ATQBVAEwAVAAoAFQAUgBBAE4AUwBQAE8AUwBFACgAWABtACkALAAgAFgAbQApACkAIAAqACAAcwByAGUAcwAgAF4AIAAyACwAXABuACAAIAAgACAAIAAgACAAIABEAGkAbgB2ACwAIABNAEQAaQBhAGcAKAAxACAALwAgAEMASABPAE8AUwBFAFIATwBXAFMAKABtACwAIAAyACkAKQAsAFwAbgAgACAAIAAgACAAIAAgACAAQwBvAHIAcgAsACAATQBNAFUATABUACgATQBNAFUATABUACgARABpAG4AdgAsACAAQwBvAHYAKQAsACAARABpAG4AdgApACwAXABuACAAIAAgACAAIAAgACAAIAAvAC8AIABJAEYARQBSAFIATwBSACAAdQBzAGUAZAAgAHQAbwAgAGEAdgBvAGkAZAAgAE4ALwBBACAAdgBhAGwAdQBlAHMAXABuACAAIAAgACAAIAAgACAAIABvAHUAdABwAHUAdAAsACAASQBGAEUAUgBSAE8AUgAoAFwAbgAgACAAIAAgACAAIAAgACAAIAAgACAAIABWAFMAVABBAEMASwAoAFwAbgAgACAAIAAgACAAIAAgACAAIAAgACAAIAAgACAAIAAgAGMAbwBlAGYAZgBzACwAXABuACAAIAAgACAAIAAgACAAIAAgACAAIAAgACAAIAAgACAAcwB0AGQAZQByAHIAcwAsAFwAbgAgACAAIAAgACAAIAAgACAAIAAgACAAIAAgACAAIAAgAE0ATwBFACwAXABuACAAIAAgACAAIAAgACAAIAAgACAAIAAgACAAIAAgACAASABTAFQAQQBDAEsAKABzAHIAZQBzACwAIABSAHMAcQByACkALABcAG4AIAAgACAAIAAgACAAIAAgACAAIAAgACAAIAAgACAAIABIAFMAVABBAEMASwAoAG4ALAAgAEQATwBGACkALABcAG4AIAAgACAAIAAgACAAIAAgACAAIAAgACAAIAAgACAAIABTAFMAcgBvAHcALABcAG4AIAAgACAAIAAgACAAIAAgACAAIAAgACAAIAAgACAAIABIAFMAVABBAEMASwAoAEYAbwBiAHMALAAgAHAAdgBhAGwAKQAsAFwAbgAgACAAIAAgACAAIAAgACAAIAAgACAAIAAgACAAIAAgAEMAbwByAHIAXABuACAAIAAgACAAIAAgACAAIAAgACAAIAAgACkALABcAG4AIAAgACAAIAAgACAAIAAgACAAIAAgACAAXAAiAFwAIgBcAG4AIAAgACAAIAAgACAAIAAgACkALABcAG4AIAAgACAAIAAgACAAIAAgAEkARgBFAFIAUgBPAFIAKABIAFMAVABBAEMASwAoAGwAYQBiAGUAbABzACwAIABvAHUAdABwAHUAdAApACwAIABcACIAXAAiACkAXABuACAAIAAgACAAKQBcAG4AKQA7AFwAbgBcAG4ALwAqACoAKgAqACoAKgAqACoAKgAqACoAKgAqACoAKgBcAG4AUwBSAEUAUwAgAHIAZQB0AHUAcgBuAHMAIAB0AHcAbwAgAHYAYQBsAHUAZQBzACAAKAApAGEAcwAgAGEAIAByAG8AdwAgAHYAZQBjAHQAbwByACkAOgAgAHQAaABlACAAcwB0AGEAbgBkAGEAcgBkACAAZABlAHYAaQBhAHQAaQBvAG4AIABvAGYAXABuAHQAaABlACAAcgBlAHMAaQBkAHUAYQBsAHMAIABhAG4AZAAgAG8AZgAgAHQAaABlACAAZABlAGwAZQB0AGUAZAAgACgAbABlAGEAdgBlAC0AbwBuAGUALQBvAHUAdAApACAAcgBlAHMAaQBkAHUAYQBsAHMALgAgAFUAbgBsAGkAawBlAFwAbgBTAFQARQBZAFgALAAgAGkAdAAgAGMAYQBuACAAYgBlACAAdQBzAGUAZAAgAGYAbwByACAAYQBuAHkAIABsAGkAbgBlAGEAcgAgAHIAZQBnAHIAZQBzAHMAaQBvAG4AIABtAG8AZABlAGwAIABuAG8AdAAgAGoAdQBzAHQAIABhAFwAbgBiAGUAcwB0AC0AZgBpAHQAIABsAGkAbgBlAC4AXABuACoAKgAqACoAKgAqACoAKgAqACoAKgAqACoAKgAqAC8AXABuAFMAcgBlAHMAIAA9ACAATABBAE0AQgBEAEEAKABcAG4AIAAgACAAIABZACwAIAAvAC8AIABkAGUAcABlAG4AZABlAG4AdAAgAHYAYQBsAHUAZQBzACAAYQBzACAAYQAgAGMAbwBsAHUAbQBuACAAdgBlAGMAdABvAHIAXABuACAAIAAgACAAWAAsACAALwAvACAAaQBuAGQAZQBwAGUAbgBkAGUAbgB0ACAAdgBhAGwAdQBlAHMALAAgAG8AbgBlACAAYwBvAGwAdQBtAG4AIABwAGUAcgAgAHYAYQByAGkAYQBiAGwAZ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aQBuAHQAYwBwAHQALAAgAEkARgAoAEkAUwBPAE0ASQBUAFQARQBEACgAaQBuAHQAYwBwAHQAKQAsACAAVABSAFUARQAsACAAaQBuAHQAYwBwAHQAKQAsAFwAbgAgACAAIAAgACAAIAAgACAAbgAsACAAUgBPAFcAUwAoAFgAKQAsAFwAbgAgACAAIAAgACAAIAAgACAAWABuACwAIABJAEYAKABpAG4AdABjAHAAdAAsACAASABTAFQAQQBDAEsAKABYACwAIABPAG4AZQBzACgAbgApACkALAAgAFgAKQAsAFwAbgAgACAAIAAgACAAIAAgACAAcAAsACAAQwBPAEwAVQBNAE4AUwAoAFgAbgApACwAIAAvAC8AIABuAHUAbQBiAGUAcgAgAG8AZgAgAHIAZQBnAHIAZQBzAHMAaQBvAG4AIABwAGEAcgBhAG0AZQB0AGUAcgBzAFwAbgAgACAAIAAgACAAIAAgACAALwAvACAAYwBhAGwAYwB1AGwAYQB0AGUAIAB0AGgAZQAgAHAAcgBvAGoAZQBjAHQAaQBvAG4AIAAoAFwAIgBIAGEAdABcACIAKQAgAG0AYQB0AHIAaQB4AFwAbgAgACAAIAAgACAAIAAgACAAaQBuAG4AZQByACwAIABNAEkATgBWAEUAUgBTAEUAKABNAE0AVQBMAFQAKABUAFIAQQBOAFMAUABPAFMARQAoAFgAbgApACwAIABYAG4AKQApACwAXABuACAAIAAgACAAIAAgACAAIABIACwAIABNAE0AVQBMAFQAKABNAE0AVQBMAFQAKABYAG4ALAAgAGkAbgBuAGUAcgApACwAIABUAFIAQQBOAFMAUABPAFMARQAoAFgAbgApACkALABcAG4AIAAgACAAIAAgACAAIAAgAGgAXwBpAGkALAAgAE0ARABpAGEAZwAoAEgAKQAsAFwAbgAgACAAIAAgACAAIAAgACAALwAvACAAYwBhAGwAYwB1AGwAYQB0AGUAIAByAGUAcwBpAGQAdQBhAGwAcwAgAGEAbgBkACAAcwBfAHIAZQBzAFwAbgAgACAAIAAgACAAIAAgACAAcgBlAHMAaQBkAHMALAAgAFkAIAAtACAATQBNAFUATABUACgASAAsACAAWQ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RABFAFYAUwBRACgAZABlAGwAcgBlAHMAaQBkAHMAKQAgAC8AIAAoAG4AIAAtACAAcAAgAC0AIAAxACkAKQAsAFwAbgAgACAAIAAgACAAIAAgACAASABTAFQAQQBDAEsAKABzAHIAZQBzACwAIABzAF8AZABlAGwAKQBcAG4AIAAgACAAIAApAFwAbgApADsAXABuAFwAbgAvACoAKgAqACoAKgAqACoAKgAqACoAKgAqAFwAbgBTAFQARABBAEQARABOACAAIABwAGUAZgBvAHIAbQBzACAAcwB0AGEAbgBkAGEAcgBkACAAYQBkAGQAaQB0AGkAbwBuACAAYwBhAGwAYwB1AGwAYQB0AGkAbwBuAHMALAAgAHIAZQB0AHUAcgBuAGkAbgBnACAAdABoAGUAIABwAG8AaQBuAHQAIABlAHMAdABpAG0AYQB0AGUAXABuAGEAbgBkACAAYQBwAHAAcgBvAHgAIABzAHQAZAAgAGUAcgByAG8AcgAgAGEAbgBkACAATQBPAEUAIAB1AHMAaQBuAGcAIAB0AGgAZQAgAHMAdABhAG4AZABhAHIAZAAgAGEAZABkAGkAdABpAG8AbgAgAG0AZQB0AGgAbwBkACAAbwBmACAAYwBhAGwAaQBiAHIAYQB0AGkAbwBuAC4AXABuAFQAaABlACAAZgB1AG4AYwB0AGkAbwBuACAAcgBlAHQAdQByAG4AcwAgAGEAIAAzAC0AZQBsAGUAbQBlAG4AdAAgAHIAbwB3ACAAYQByAHIAYQB5ADoAXABuACgAMQApACAAcABvAGkAbgB0ACAAZQBzAHQAaQBtAGEAdABlACAAbwBmACAAYQBuAGEAbAB5AHQAZQAgAGMAbwBuAGMAZQBuAHQAcgBhAHQAaQBvAG4AIAAoAHMAYQBtAGUAIAB1AG4AaQB0AHMAIABhAHMAIABDAHMAdABkACkAXABuACgAMgApACAAYQBwAHAAcgBvAHgAaQBtAGEAdABlACAAcwB0AGQAIABlAHIAcgBvAHIAIABvAGYAIAB0AGgAZQAgAHAAbwBpAG4AdAAgAGUAcwB0AGkAbQBhAHQAZQBcAG4AKAAzACkAIABhAHAAcAByAG8AeABpAG0AYQB0AGUAIAA5ADUAJQAgAE0ATwBFACAAbwBmACAAdABoAGUAIABwAG8AaQBuAHQAIABlAHMAdABpAG0AYQB0AGUAXABuACoAKgAqACoAKgAqACoAKgAqACoAKgAqAC8AUwB0AGQAQQBkAGQAbgAgAD0AIABMAEEATQBCAEQAQQAoAFwAbgAgACAAIAAgAFkALAAgAC8ALwAgAGMAbwBsAHUAbQBuAC8AcgBvAHcAIAB2AGUAYwB0AG8AcgAgAG0AZQBhAHMAdQByAGUAZAAgAHMAaQBnAG4AYQBsAHMAXABuACAAIAAgACAAVgBzAHQAZAAsACAALwAvACAAYwBvAGwAdQBtAG4ALwByAG8AdwAgAHYAZQBjAHQAbwByACAAbwBmACAAdgBvAGwAdQBtAGUAcwAgAG8AZgAgAGEAZABkAGUAZAAgAHMAdABhAG4AZABhAHIAZAAgACgAcwBhAG0AZQAgAHUAbgBpAHQAcwAgAGEAcwAgAFYAYQApAFwAbgAgACAAIAAgAC8ALwAgAFkAIABhAG4AZAAgAFYAcwB0AGQAIABhAHIAZQAgAGYAaQBsAHQAZQByAGUAZAAgAHQAbwAgAGMAbwBuAHQAYQBpAG4AIABvAG4AbAB5ACAAbgB1AG0AZQByAGkAYwAgAHYAYQBsAHUAZQBzAFwAbgAgACAAIAAgAFYAYQAsACAALwAvACAAdgBvAGwAdQBtAGUAIABvAGYAIABcACIAdQBuAGsAbgBvAHcAbgBcACIAIABzAG8AbAB1AHQAaQBvAG4AIABjAG8AbgB0AGEAaQBuAGkAbgBnACAAYQBuAGEAbAB5AHQAZQAgACgAcwBhAG0AZQAgAHUAbgBpAHQAcwAgAGEAcwAgAFYAcwB0AGQAKQBcAG4AIAAgACAAIABDAHMAdABkACwAIAAvAC8AIABjAG8AbgBjAGUAbgB0AHIAYQB0AGkAbwBuACAAbwBmACAAdABoAGUAIABzAHQAYQBuAGQAYQByAGQAIABzAG8AbAB1AHQAaQBvAG4AIABhAGQAZABlAGQAIAB0AG8AIAB0AGgAZQAgAFwAIgB1AG4AawBuAG8AdwBuAFwAIgBcAG4AIAAgACAAIABMAEUAVAAoAFwAbgAgACAAIAAgACAAIAAgACAAWQBuACwAIABUAE8AQwBPAEwAKABGAEkATABUAEUAUgAoAFkALAAgAEkAUwBOAFUATQBCAEUAUgAoAFkAKQAgACoAIABJAFMATgBVAE0AQgBFAFIAKABWAHMAdABkACkAKQApACwAXABuACAAIAAgACAAIAAgACAAIABWAG4ALAAgAFQATwBDAE8ATAAoAEYASQBMAFQARQBSACgAVgBzAHQAZAAsACAASQBTAE4AVQBNAEIARQBSACgAWQApACAAKgAgAEkAUwBOAFUATQBCAEUAUgAoAFYAcwB0AGQAKQApACkALABcAG4AIAAgACAAIAAgACAAIAAgAC8ALwAgAGcAZQB0ACAAcwBsAG8AcABlACAAYQBuAGQAIABpAG4AdABlAHIAYwBlAHAAdAAgAG8AZgAgAGQAYQB0AGEALAAgAHQAaABlAG4AIABjAGEAbABjACAAVgAnAFwAbgAgACAAIAAgACAAIAAgACAAYgBfADAALAAgAEkATgBUAEUAUgBDAEUAUABUACgAWQBuACwAIABWAG4AKQAsAFwAbgAgACAAIAAgACAAIAAgACAAYgBfADEALAAgAFMATABPAFAARQAoAFkAbgAsACAAVgBuACkALABcAG4AIAAgACAAIAAgACAAIAAgAFYAcAByAGkAbQBlACwAIABiAF8AMAAgAC8AIABiAF8AMQAsAFwAbgAgACAAIAAgACAAIAAgACAALwAvACAAbgBvAHcAIABjAGEAbABjAHUAbABhAHQAZQAgAGkAdABzACAAdQBuAGMAZQByAHQAYQBpAG4AdAB5AFwAbgAgACAAIAAgACAAIAAgACAAbgAsACAAQwBPAFUATgBUACgAWQBuACkALABcAG4AIAAgACAAIAAgACAAIAAgAHMAcgBlAHMALAAgAFMAVABFAFkAWAAoAFkAbgAsACAAVgBuACkALABcAG4AIAAgACAAIAAgACAAIAAgAFYAYgBhAHIALAAgAEEAVgBFAFIAQQBHAEUAKABWAG4AKQAsAFwAbgAgACAAIAAgACAAIAAgACAAUwB4AHgALAAgAEQARQBWAFMAUQAoAFYAbgApACwAXABuACAAIAAgACAAIAAgACAAIABzAGUAXwBwAHIAaQBtAGUALAAgAHMAcgBlAHMAIAAvACAAYgBfADEAIAAqACAAUwBRAFIAVAAoADEAIAAvACAAbgAgACsAIAAoAFYAcAByAGkAbQBlACAAKwAgAFYAYgBhAHIAKQAgAF4AIAAyACAALwAgAFMAeAB4ACkALAAgAC8ALwBlAHgAdAByAGEAcABvAGwAYQB0AGkAbwBuACAAdABvACAAeAAtAGEAeABpAHMAXABuACAAIAAgACAAIAAgACAAIAAvAC8AIABjAGEAbABjAHUAbABhAHQAZQAgAGMAbwBuAGMAIABhAG4AZAAgAGkAdABzACAAdQBuAGMAZQByAHQAYQBpAG4AdAB5AFwAbgAgACAAIAAgACAAIAAgACAAQwBhACwAIABDAHMAdABkACAAKgAgAFYAcAByAGkAbQBlACAALwAgAFYAYQAsAFwAbgAgACAAIAAgACAAIAAgACAAcwBlAF8AQwBhACwAIABDAHMAdABkACAAKgAgAHMAZQBfAHAAcgBpAG0AZQAgAC8AIABWAGEALABcAG4AIAAgACAAIAAgACAAIAAgAE0ATwBFACwAIABUAC4ASQBOAFYALgAyAFQAKAA1ACUALAAgAG4AIAAtACAAMgApACAAKgAgAHMAZQBfAEMAYQAsAFwAbgAgACAAIAAgACAAIAAgACAASABTAFQAQQBDAEsAKABDAGEALAAgAHMAZQBfAEMAYQAsACAATQBPAEUAKQBcAG4AIAAgACAAIAApAFwAbgApADsAXABuAFwAbgAvACoAKgAqACoAKgAqACoAKgAqACoAKgAqACoAKgAqACoAKgAqACAAUABvAGwAeQBuAG8AbQBpAGEAbAAgAFIAZQBnAHIAZQBzAHMAaQBvAG4AIAAqACoAKgAqACoAKgAqACoAKgAqACoAKgAqACoAKgAqACoAKgAqACoAKgAqACoAKgAqACoAKgAqAFwAbgBUAGgAZQAgAGYAdQBuAGMAdABpAG8AbgBzACAAYgBlAGwAbwB3ACAAYQBjAGMAZQBwAHQAIABYACAAYQBuAGQAIABZACAAdgBlAGMAdABvAHIAcwAgAGEAcwAgAGkAbgBwAHUAdAAgAGEAbgBkACAAcABlAHIAZgBvAHIAbQBcAG4AcABvAGwAeQBuAG8AbQBpAGEAbAAgAHIAZQBnAHIAZQBzAHMAaQBvAG4ALAAgAGQAZQBmAGEAdQBsAHQAaQBuAGcAIAB0AG8AIABTAEwAUgAuACAASQBuACAAYQBsAGwAIABjAGEAcwBlAHMAIAB0AGgAZQB5ACAAcwBoAGEAcgBlACAAdABoAGUAXABuAGYAZQBhAHQAdQByAGUAIAB0AGgAYQB0ACAAdABoAGUAeQAgAGMAYQBuACAAdABvAGwAZQByAGEAdABlACAAbgBvAG4ALQBuAHUAbQBlAHIAaQBjACAAdgBhAGwAdQBlAHMAIABpAG4AIAB0AGgAZQAgAGkAbgBwAHUAdAAsACAAaQBuAFwAbgB3AGgAaQBjAGgAIABjAGEAcwBlACAAdABoAGEAdAAgAHAAbwBzAGkAdABpAG8AbgAgAGkAcwAgAGYAaQBsAHQAZQByAGUAZAAgAG8AdQB0ACAAbwBmACAAYgBvAHQAaAAgAFgAIABhAG4AZAAgAFkAIABpAG4AcAB1AHQAcwAuACAAVABoAGkAcwBcAG4AYQBsAGwAbwB3AHMAIABvAG4AZQAgAHQAbwAgAGQAZQBsAGUAdABlACAAcABvAGkAbgB0AHMAIAAoAGUAZwAsACAAbwB1AHQAbABpAGUAcgBzACkAIAB0AG8AIABvAGIAcwBlAHIAdgBlACAAdABoAGUAIABlAGYAZgBlAGMAdAAgAG8AbgBcAG4AdABoAGUAIAByAGUAZwByAGUAcwBzAGkAbwBuACAAbQBvAGQAZQBsAC4AXABuACoAKgAqACoAKgAqACoAKgAqACoAKgAqACoAKgAqACoAKgAqACoAKgAqACoAKgAqACoAKgAqACoAKgAqACoAKgAqACoAKgAqACoAKgAqACoAKgAqACoAKgAqACoAKgAqACoAKgAqACoAKgAqACoAKgAqACoAKgAqACoAKgAqACoAKgAqACoAKgAqAC8AXABuAFwAbgAvACoAKgAqACoAKgAqACoAKgAqACoAKgAqAFwAbgBQAE8ATABZAEwAUwAgAGkAcwAgAGEAIABjAG8AbgB2AGUAbgBpAGUAbgB0ACAAdgBlAHIAcwBpAG8AbgAgAG8AZgAgAE8ATABTAC8ATABJAE4ARQBTAFQAIABzAHAAZQBjAGkAZgBpAGMAYQBsAGwAeQAgAGYAbwByAFwAbgBwAG8AbAB5AG4AbwBtAGkAYQBsACAAcgBlAGcAcgBlAHMAcwBpAG8AbgAuACAASgB1AHMAdAAgAHMAcABlAGMAaQBmAHkAIAB0AGgAZQAgAHAAbwBsAHkAbgBvAG0AaQBhAGwAIABvAHIAZABlAHIALAAgAG4AbwAgAG4AZQBlAGQAIAB0AG8AXABuAHUAcwBlACAAUwBFAFEAVQBFAE4AQwBFACAAbwByACAAaABlAGwAcABlAHIAIABjAG8AbAB1AG0AbgBzAC4AIABJAHQAIABhAGwAcwBvACAAaABhAG4AZABsAGUAcwAgAG0AaQBzAHMAaQBuAGcAIAB2AGEAbAB1AGUAcwAgACgAbwByAFwAbgBuAG8AbgAtAG4AdQBtAGUAcgBpAGMAIAB2AGEAbAB1AGUAcwApACAAZwByAGEAYwBlAGYAdQBsAGwAeQAgAGIAeQAgAG8AbQBpAHQAdABpAG4AZwAgAHQAaABlACAAYwBvAHIAcgBlAHAAbwBuAGQAaQBuAGcAIAB2AGEAbAB1AGUAIABpAG4AXABuAHQAaABlACAAbwB0AGgAZQByACAAaQBuAHAAdQB0AC4AXABuACoAKgAqACoAKgAqACoAKgAqACoAKgAqAC8AXABuAFAAbwBsAHkATABTACAAPQAgAEwAQQBNAEIARABBACgAXABuACAAIAAgACAAWQAsACAALwAvACAAZABlAHAAZQBuAGQAZQBuAHQAIAB2AGEAbAB1AGUAcwAgAGEAcwAgAHIAbwB3ACAAbwByACAAYwBvAGwAdQBtAG4AIAB2AGUAYwB0AG8AcgBcAG4AIAAgACAAIABYACwAIAAvAC8AIABpAG4AZABlAHAAZQBuAGQAZQBuAHQAIAB2AGEAbAB1AGUAcwAgAGEAcwAgAHIAbwB3ACAAbwByACAAYwBvAGwAdQBtAG4AIAB2AGUAYwB0AG8AcgBcAG4AIAAgACAAIAAvAC8AIABYACAAYQBuAGQAIABZACAAbQB1AHMAdAAgAGIAZQAgAHMAYQBtAGUAIABsAGUAbgBnAHQAaAAgAGIAdQB0ACAAYwBhAG4AIABjAG8AbgB0AGEAaQBuACAAbgBvAG4ALQBuAHUAbQBiAGUAcgBzAFwAbgAgACAAIAAgAFsAcABdACwAIAAvAC8AIABwACAAaQBzACAAdABoAGU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YACAAYQBuAGQAIABZACAAZgBvAHIAIABuAG8AbgAtAG4AdQBtAGIAZQByAHMAIABhAG4AZAAgAGUAbQBwAHQAeQAgAGMAZQBsAGwAcw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C8ALwAgAHUAcwBlACAATwBMAFMAIABmAG8AcgAgAHQAaABlACAAaABlAGEAdgB5ACAAbABpAGYAdABpAG4AZwBcAG4AIAAgACAAIAAgACAAIAAgAE8ATABTACgAWQBuACwAIABYAG4AIABeACAAUwBFAFEAVQBFAE4AQwBFACgALAAgAHAAKQApAFwAbgAgACAAIAAgACkAXABuACkAOwBcAG4AXABuAC8AKgAqACoAKgAqACoAKgAqACoAKgAqACoAXABuAFAATwBMAFkASABBAFQAIABjAGEAbABjAHUAbABhAHQAZQBkACAAZgBpAHQAdABlAGQAIAB2AGEAbAB1AGUAcwAgAGYAcgBvAG0AIABwAG8AbAB5AG4AbwBtAGkAYQBsACAAcgBlAGcAcgBlAHMAcwBpAG8AbgAuACAASQB0ACAAdQBzAGUAcwBcAG4ATABJAE4ARQBTAFQAIABmAG8AcgAgAHQAaABlACAAZgBpAHQAdABpAG4AZwAgAGIAdQB0ACAAYQBsAGwAbwB3AHMAIABuAG8AbgAtAG4AdQBtAGUAcgBpAGMAYQBsACAAbwByACAAbQBpAHMAcwBpAG4AZwAvAGUAbQBwAHQAeQAgAGMAZQBsAGwAcwBcAG4AaQBuACAAdABoAGUAIABpAG4AcAB1AHQAIAB2AGEAbAB1AGUAcwAuACAAVABoAGUAIABvAHUAdABwAHUAdAAgAGMAbwBuAHQAYQBpAG4AcwAgAGYAaQB0AHQAZQBkACAAdgBhAGwAdQBlAHMAIABjAG8AcgByAGUAcwBwAG8AbgBkAGkAbgBnAFwAbgB0AG8AIAB0AGgAZQAgAGkAbgBwAHUAdAAgAHgAXwB1ACAAdgBhAGwAdQBlAHMAOwAgAGkAZgAgAG0AdQBsAHQAaQBwAGwAZQAgAHgAXwB1ACAAdgBhAGwAdQBlAHMAIABhAHIAZQAgAHMAdQBwAHAAbABpAGUAZAAsACAAdABoAGUAIABvAHUAdABwAHUAdABcAG4AdwBpAGwAbAAgAGEAbABzAG8AIABjAG8AbgB0AGEAaQBuACAAbQB1AGwAdABpAHAAbABlACAAdgBhAGwAdQBlAHMALgAgAEkAZgAgAG4AbwAgAHgAXwB1ACAAdgBhAGwAdQBlACAAaQBzACAAcwB1AHAAcABsAGkAZQBkACwAIABmAGkAdAB0AGUAZABcAG4AdgBhAGwAdQBlAHMAIABmAG8AcgAgAHQAaABlACAAWAAgAHYAYQBsAHUAZQBzACAAYQByAGUAIAByAGUAdAB1AHIAbgBlAGQALgBcAG4AKgAqACoAKgAqACoAKgAqACoAKgAqACoALwBcAG4AUABvAGwAeQBIAGEAd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FsAeAB1AF0ALAAgAC8ALwAgAHYAYQBsAHUAZQAgAGEAdAAgAHcAaABpAGMAaAAgAHQAbwAgAHAAcgBlAGQAaQBjAHQAIAB5ACAAdgBhAGwAdQBlACAAKABkAGUAZgBhAHUAbAB0ACAAeAB1AD0AWAApAFwAbgAgACAAIAAgAFsAcABdACwAIAAvAC8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eAB1ACwAIABJAEYAKABJAFMATwBNAEkAVABUAEUARAAoAHgAdQApACwAIABYAG4ALAAgAHgAdQApACwAXABuACAAIAAgACAAIAAgACAAIABtACwAIABMAEkATgBFAFMAVAAoAFkAbgAsACAAWABuACAAXgAgACgAUwBFAFEAVQBFAE4AQwBFACgALAAgAHAAKQApACwAIAAxACwAIAAwACkALABcAG4AIAAgACAAIAAgACAAIAAgAFgAYgBsAG8AYwBrACwAIABIAFMAVABBAEMASwAoAHgAdQAgAF4AIABTAEUAUQBVAEUATgBDAEUAKAAsACAAcAAsACAAcAAsACAALQAxACkALAAgAE8AbgBlAHMAKABDAE8AVQBOAFQAKAB4AHUAKQApACkALABcAG4AIAAgACAAIAAgACAAIAAgAEIAWQBSAE8AVwAoAFgAYgBsAG8AYwBrACwAIABMAEEATQBCAEQAQQAoAHgAaQAsACAAUwBVAE0AKABtACAAKgAgAHgAaQApACkAKQBcAG4AIAAgACAAIAApAFwAbgApADsAXABuAFwAbgAvACoAKgAqACoAKgAqACoAKgAqACoAKgAqAFwAbgBQAE8ATABZAEMATwBOAEYAIABjAGEAbABjAHUAbABhAHQAZQBzACAAYwBvAG4AZgBpAGQAZQBuAHQ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kAaABhAHQAXwB1AFwAbgAoADMAKQAgAHQAaABlACAAOQA1ACUAIABjAG8AbgBmAGkAZABlAG4AYwBlACAAaQBuAHQAZQByAHYAYQBsACAAZgBvAHIAIAB0AGgAZQAgAHQAcgB1AGUAIAB2AGEAbAB1AGUAIAB5AF8AdQBcAG4AKAA0ACkAIAB0AGgAZQAgAGwAbwB3AGUAcgAgAGwAaQBtAGkAdAAgAG8AZgAgAHQAaABlACAAOQA1ACUAIABDAEkAXABuACgANQApACAAdABoAGUAIAB1AHAAcABlAHIAIABsAGkAbQBpAHQAIABvAGYAIAB0AGgAZQAgADkANQAlACAAQwBJAFwAbgAqACoAKgAqACoAKgAqACoAKgAqACoAKgAvAFwAbgBQAG8AbAB5AEMAbwBuAGYAIAA9ACAATABBAE0AQgBEAEEAKABcAG4AIAAgACAAIABZACwAIAAvAC8AIABkAGUAcABlAG4AZABlAG4AdAAgAHYAYQBsAHUAZQBzACAAYQBzACAAcgBvAHcAIABvAHIAIABjAG8AbAB1AG0AbgAgAHYAZQBjAHQAbwByAFwAbgAgACAAIAAgAFgALAAgAC8ALwAgAGkAbgBkAGUAcABlAG4AZABlAG4AdAAgAHYAYQBsAHUAZQBzACAAYQBzACAAcgBvAHcAIABvAHIAIABjAG8AbAB1AG0AbgAgAHYAZQBjAHQAbwByAFwAbgAgACAAIAAgAC8ALwAgAFgAIABhAG4AZAAgAFkAIABtAHUAcwB0ACAAYgBlACAAcwBhAG0AZQAgAGwAZQBuAGcAdABoACAAYgB1AHQAIABjAGEAbgAgAGMAbwBuAHQAYQBpAG4AIABuAG8AbgAtAG4AdQBtAGIAZQByAHMAIABhAG4AZAAgAGUAbQBwAHQAeQAgAGMAZQBsAGwAcwBcAG4AIAAgACAAIAB4AHUALAAgAC8ALwAgAHYAYQBsAHUAZQAgAGEAdAAgAHcAaABpAGMAaAAgAHQAbwAgAHAAcgBlAGQAaQBjAHQAIAB5ACAAdgBhAGwAdQBlAFwAbgAgACAAIAAgAFsAcABdACwAIAAvAC8AIABvAHAAdABpAG8AbgBhAGwAIABwAG8AbAB5AG4AbwBtAGkAYQBsACAAbwByAGQAZQByACAAKABkAGUAZgBhAHUAbAB0ACAAcAA9ADEAKQBcAG4AIAAgACAAIABMAEUAVAAoAFwAbgAgACAAIAAgACAAIAAgACAAcAAsACAASQBGACgASQBTAE8ATQBJAFQAVABFAEQAKABwACkALAAgADEALAAgAHAAKQAsACAALwAvACAAZABlAGYAYQB1AGwAdAAgAHYAYQBsAHUAZQBcAG4AIAAgACAAIAAgACAAIAAgAC8ALwAgAGYAaQBsAHQAZQByACAAaQBuAHAAdQB0ACAAZABhAHQAYQAgAGYAbwByACAAbQBpAHMAcwBpAG4AZwAvAG4AbwBuAC0AbgB1AG0AZQByAGkAYwAgAHYAYQBsAHUAZQBzAFwAbgAgACAAIAAgACAAIAAgACAATgB1AG0ARgBpAGwAdABlAHIALAAgAEkAUwBOAFUATQBCAEUAUgAoAFgAKQAgACoAIABJAFMATgBVAE0AQgBFAFIAKABZACkALABcAG4AIAAgACAAIAAgACAAIAAgAFgAbgAsACAARgBJAEwAVABFAFIAKABYACwAIABOAHUAbQBGAGkAbAB0AGUAcgApACwAXABuACAAIAAgACAAIAAgACAAIABZAG4ALAAgAEYASQBMAFQARQBSACgAWQAsACAATgB1AG0ARgBpAGwAdABlAHIAKQAsAFwAbgAgACAAIAAgACAAIAAgACAALwAvACAAYwByAGUAYQB0AGUAIABYACAAbQBhAHQAcgBpAHgAIABpAG4AYwBsAHUAZABlACAAYwBvAGwAdQBtAG4AIABvAGYAIABvAG4AZQBzAFwAbgAgACAAIAAgACAAIAAgACAAbgAsACAAQwBPAFUATgBUACgAWQBuACkALABcAG4AIAAgACAAIAAgACAAIAAgAFgAbQAsACAASABTAFQAQQBDAEsAKABFAFgAUABBAE4ARAAoADEALAAgAG4ALAAgADEALAAgADEAKQAsACAAWABuACAAXgAgAFMARQBRAFUARQBOAEMARQAoACwAIABwACkAKQAsAFwAbgAgACAAIAAgACAAIAAgACAALwAvACAAZwBlAHQAIABsAGkAbgBlAGEAcgAgAG0AbwBkAGUAbAAgAGEAbgBkACAAZQB4AHQAcgBhAGMAdAAgAHMAbwBtAGUAIAB2AGEAbAB1AGUAcwBcAG4AIAAgACAAIAAgACAAIAAgAG0ALAAgAEQAUgBPAFAAKABMAEkATgBFAFMAVAAoAFkAbgAsACAAWABtACwAIAAwACwAIAAxACkALAAgACwAIAAtADEAKQAsAFwAbgAgACAAIAAgACAAIAAgACAAcwByAGUAcwAsACAASQBOAEQARQBYACgAbQAsACAAMwAsACAAMgApACwAXABuACAAIAAgACAAIAAgACAAIABiACwAIABTAE8AUgBUAEIAWQAoAFQAUgBBAE4AUwBQAE8AUwBFACgASQBOAEQARQBYACgAbQAsACAAMQApACkALAAgAFMARQBRAFUARQBOAEMARQAoAHAAIAArACAAMQApACwAIAAtADEAKQAsAFwAbgAgACAAIAAgACAAIAAgACAALwAvACAAcAByAGUAZAB1AGMAdAAgAHkAIAB2AGEAbAB1AGUAIAAoAHkAaABhAHQAKQAgAGEAbgBkACAAaQB0AHMAIAB1AG4AYwBlAHIAdABhAGkAbgB0AHkAXABuACAAIAAgACAAIAAgACAAIABYADAALAAgAFQAUgBBAE4AUwBQAE8AUwBFACgAeAB1ACAAXgAgAFMARQBRAFUARQBOAEMARQAoACwAIABwACAAKwAgADEALAAgADAAKQApACwAXABuACAAIAAgACAAIAAgACAAIAB5AGgAYQB0ACwAIABTAFUATQBQAFIATwBEAFUAQwBUACgAYgAsACAAWAAwACkALABcAG4AIAAgACAAIAAgACAAIAAgAGkAbgBuAGUAcgAsACAATQBJAE4AVgBFAFIAUwBFACgATQBNAFUATABUACgAVABSAEEATgBTAFAATwBTAEUAKABYAG0AKQAsACAAWABtACkAKQAsAFwAbgAgACAAIAAgACAAIAAgACAAcwBlAF8AeQBoAGEAdAAsACAAUwBRAFIAVAAo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QAFIARQBEACAAYwBhAGwAYwB1AGwAYQB0AGUAcwAgAHAAcgBlAGQAaQBjAHQAaQBvAG4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QAaABlACAAcgBlAHMAaQBkAHUAYQBsAHMAIABhAHQAIAB4AF8AdQAgACgAZgBvAHIAIABmAHUAdAB1AHIAZQAgAHkAIAB2AGEAbAB1AGUAcwApAFwAbgAoADMAKQAgAHQAaABlACAAOQA1ACUAIABwAHIAZQBkAGkAYwB0AGkAbwBuACAAaQBuAHQAZQByAHYAYQBsACAAZgBvAHIAIABmAHUAdAB1AHIAZQAgAHkAIAB2AGEAbAB1AGUAcwAgAGEAdAAgAHgAXwB1AFwAbgAoADQAKQAgAHQAaABlACAAbABvAHcAZQByACAAbABpAG0AaQB0ACAAbwBmACAAdABoAGUAIAA5ADUAJQAgAFAASQBcAG4AKAA1ACkAIAB0AGgAZQAgAHUAcABwAGUAcgAgAGwAaQBtAGkAdAAgAG8AZgAgAHQAaABlACAAOQA1ACUAIABQAEkAXABuACoAKgAqACoAKgAqACoAKgAqACoAKgAqAC8AXABuAFAAbwBsAHkAUAByAGUAZ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gAdQAsACAALwAvACAAdgBhAGwAdQBlACAAYQB0ACAAdwBoAGkAYwBoACAAdABvACAAcAByAGUAZABpAGMAdAAgAHkAIAB2AGEAbAB1AGUAXABuACAAIAAgACAAWwBwAF0ALAAgAC8ALwAgAG8AcAB0AGkAbwBuAGEAbAAgAHAAbwBsAHkAbgBvAG0AaQBhAGwAIABvAHIAZABlAHIAIAAoAGQAZQBmAGEAdQBsAHQAIABwAD0AMQApAFwAbgAgACAAIAAgAEwARQBUACgAXABuACAAIAAgACAAIAAgACAAIABwACwAIABJAEYAKABJAFMATwBNAEkAVABUAEUARAAoAHAAKQAsACAAMQAsACAAcAApACwAIAAvAC8AIABkAGUAZgBhAHUAbAB0ACAAdgBhAGwAdQBl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WABtACwAIABIAFMAVABBAEMASwAoAE8AbgBlAHMAKABuACkALAAgAFgAbgAgAF4AIABTAEUAUQBVAEUATgBDAEUAKAAsACAAcAApACkALAAgAC8ALwAgAGMAcgBlAGEAdABlACAAWAAgAG0AYQB0AHIAaQBjACAAaQBuAGMAbAB1AGQAZQAgAGMAbwBsAHUAbQBuACAAbwBmACAAbwBuAGUAcwBcAG4AIAAgACAAIAAgACAAIAAgAC8ALwAgAGcAZQB0ACAAbABpAG4AZQBhAHIAIABtAG8AZABlAGwAIABhAG4AZAAgAGUAeAB0AHIAYQBjAHQAIABzAG8AbQBlACAAdgBhAGwAdQBlAHMAXABuACAAIAAgACAAIAAgACAAIABtACwAIABEAFIATwBQACgATABJAE4ARQBTAFQAKABZAG4ALAAgAFgAbQAsACAAMAAsACAAMQApACwAIAAsACAALQAxACkALABcAG4AIAAgACAAIAAgACAAIAAgAHMAcgBlAHMALAAgAEkATgBEAEUAWAAoAG0ALAAgADMALAAgADIAKQAsAFwAbgAgACAAIAAgACAAIAAgACAAYgAsACAAUwBPAFIAVABCAFkAKABUAFIAQQBOAFMAUABPAFMARQAoAEkATgBEAEUAWAAoAG0ALAAgADEAKQApACwAIABTAEUAUQBVAEUATgBDAEUAKABwACAAKwAgADEAKQAsACAALQAxACkALABcAG4AIAAgACAAIAAgACAAIAAgAC8ALwAgAHAAcgBlAGQAdQBjAHQAIAB5ACAAdgBhAGwAdQBlACAAKAB5AGgAYQB0ACkAIABhAG4AZAAgAGkAdABzACAAdQBuAGMAZQByAHQAYQBpAG4AdAB5AFwAbgAgACAAIAAgACAAIAAgACAAWAAwACwAIABUAFIAQQBOAFMAUABPAFMARQAoAHgAdQAgAF4AIABTAEUAUQBVAEUATgBDAEUAKAAsACAAcAAgACsAIAAxACwAIAAwACkAKQAsAFwAbgAgACAAIAAgACAAIAAgACAAeQBoAGEAdAAsACAAUwBVAE0AUABSAE8ARABVAEMAVAAoAGIALAAgAFgAMAApACwAXABuACAAIAAgACAAIAAgACAAIABpAG4AbgBlAHIALAAgAE0ASQBOAFYARQBSAFMARQAoAE0ATQBVAEwAVAAoAFQAUgBBAE4AUwBQAE8AUwBFACgAWABtACkALAAgAFgAbQApACkALABcAG4AIAAgACAAIAAgACAAIAAgAHMAZQBfAHkAaABhAHQALAAgAFMAUQBSAFQAKAAxACAAKwAg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JAE4AVgAgAHAAZQByAGYAbwByAG0AcwAgAGkAbgB2AGUAcgBzAGUAIAByAGUAZwByAGUAcwBzAGkAbwBuACAAZgBvAHIAIABiAGUAcwB0AC0AZgBpAHQAIABsAGkAbgBlACAAbwByACAAcQB1AGEAZAByAGEAdABpAGMALgAgAEkAdABcAG4AdQBzAGUAcwAgAEwASQBOAEUAUwBUACAAYQBuAGQAIABQAG8AbAB5AFAAcgBlAGQALgAgAFQAaABlACAAbwB1AHQAcAB1AHQAIABpAHMAIABhACAAcgBvAHcAIAB2AGUAYwB0AG8AcgAgAHcAaQB0AGgAIABmAGkAdgBlAFwAbgBlAGwAZQBtAGUAbgB0AHMAOgBcAG4AKAAxACkAIABCAGUAcwB0AC0AZgBpAHQAIAB2AGEAbAB1AGUAIAB4AGgAYQB0AF8AdQAgAGEAdAAgAHkAXwB1ACAAKABpAG4AdgBlAHIAdABpAG4AZwAgAHIAZQBnAHIAZQBzAHMAaQBvAG4AIABtAG8AZABlAGwAKQBcAG4AKAAyACkAIABUAGgAZQAgAHMAdABhAG4AZABhAHIAZAAgAGUAcgByAG8AcgAgAG8AZgAgAHAAcgBlAGQAaQBjAHQAZQBkACAAeABoAGEAdABfAHUAXABuACgAMwApACAAVABoAGUAIAA5ADUAJQAgAE0ATwBFACAAbwBmACAAeABoAGEAdABfAHUAXABuACgANAApACAAdABoAGUAIABsAG8AdwBlAHIAIABsAGkAbQBpAHQAIABvAGYAIAB0AGgAZQAgADkANQAlACAAQwBJAFwAbgAoADUAKQAgAHQAaABlACAAdQBwAHAAZQByACAAbABpAG0AaQB0ACAAbwBmACAAdABoAGUAIAA5ADUAJQAgAEMASQBcAG4AKgAqACoAKgAqACoAKgAqACoAKgAqACoALwBcAG4AUABvAGwAeQBJAG4Adg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kAdQAsACAALwAvACAAdgBhAGwAdQBlACAAYQB0ACAAdwBoAGkAYwBoACAAdABvACAAcAByAGUAZABpAGMAdAAgAHgAIAB2AGEAbAB1AGUAIAAoAGkAbgB2AGUAcgBzAGUAIAByAGUAZwByAGUAcwBzAGkAbwBuACkAXABuACAAIAAgACAAWwBwAF0ALAAgAC8ALwAgAG8AcAB0AGkAbwBuAGEAbAAgAHAAbwBsAHkAbgBvAG0AaQBhAGwAIABvAHIAZABlAHIAIAAoAGQAZQBmAGEAdQBsAHQAIABwAD0AMQApAFwAbgAgACAAIAAgAEwARQBUACgAXABuACAAIAAgACAAIAAgACAAIABwACwAIABJAEYAKABJAFMATwBNAEkAVABUAEUARAAoAHAAKQAsACAAMQAsACAAcAApACwAXABuACAAIAAgACAAIAAgACAAIABuACwAIABDAE8AVQBOAFQAKABZACkALA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EkARgAoAFwAbgAgACAAIAAgACAAIAAgACAAIAAgACAAIABwACAAPQAgADEALAAgAC8ALwAgAFMATABSACAAbQBvAGQAZQBsACAAKABiAGUAcwB0AC0AZgBpAHQAIABsAGkAbgBlACkAXABuACAAIAAgACAAIAAgACAAIAAgACAAIAAgAEwARQBUACgAXABuACAAIAAgACAAIAAgACAAIAAgACAAIAAgACAAIAAgACAAYwBvAGUAZgBmAHMALAAgAEwASQBOAEUAUwBUACgAWQBuACwAIABYAG4ALAAgAFQAUgBVAEUALAAgAEYAQQBMAFMARQApACwAIAAvAC8AZwBlAHQAIABzAGwAbwBwAGUAIAAmACAAaQBuAHQAZQByAGMAZQBwAHQAIABvAGYAIABiAGUAcwB0AC0AZgBpAHQAIABsAGkAbgBlAFwAbgAgACAAIAAgACAAIAAgACAAIAAgACAAIAAgACAAIAAgAGIAXwAwACwAIABJAE4ARABFAFgAKABjAG8AZQBmAGYAcwAsACAAMQAsACAAMgApACwAIAAvAC8AIABpAG4AdABlAHIAYwBlAHAAdABcAG4AIAAgACAAIAAgACAAIAAgACAAIAAgACAAIAAgACAAIABiAF8AMQAsACAASQBOAEQARQBYACgAYwBvAGUAZgBmAHMALAAgADEALAAgADEAKQAsACAALwAvACAAcwBsAG8AcABlAFwAbgAgACAAIAAgACAAIAAgACAAIAAgACAAIAAgACAAIAAgAHgAaABhAHQAXwB1ACwAIAAoAHkAdQAgAC0AIABiAF8AMAApACAALwAgAGIAXwAxACwAIAAvAC8AIABwAG8AaQBuAHQAIABlAHMAdABpAG0AYQB0AGUAIAAoAGkAbgB2AGUAcgBzAGUAIAByAGUAZwByAGUAcwBzAGkAbwBuACkAXABuACAAIAAgACAAIAAgACAAIAAgACAAIAAgACAAIAAgACAALwAvACAAYwBhAGwAYwB1AGwAYQB0AGUAIABzAHQAZAAgAGUAcgByAG8AcgAgAGEAbgBkACAATQBPAEUAIABmAHIAbwBtACAAdABoAGUAIABwAHIAZQBkAGkAYwB0AGkAbwBuACAAYgBhAG4AZABcAG4AIAAgACAAIAAgACAAIAAgACAAIAAgACAAIAAgACAAIABwAHIAZQBkACwAIABQAG8AbAB5AFAAcgBlAGQAKABZACwAIABYACwAIAB4AGgAYQB0AF8AdQApACwAXABuACAAIAAgACAAIAAgACAAIAAgACAAIAAgACAAIAAgACAAcwBlAF8AeABoAGEAdAAsACAASQBOAEQARQBYACgAcAByAGUAZAAsACAAMQAsACAAMgApACAALwAgAGIAXwAxACwAXABuACAAIAAgACAAIAAgACAAIAAgACAAIAAgACAAIAAgACAATQBPAEUALAAgAEkATgBEAEUAWAAoAHAAcgBlAGQALAAgADEALAAgADMAKQAgAC8AIABiAF8AMQAsAFwAbgAgACAAIAAgACAAIAAgACAAIAAgACAAIAAgACAAIAAgAC8ALwAgAG8AdQB0AHAAdQB0ACAAYQBzACAAYQAgAHIAbwB3ACAAdgBlAGMAdABvAHIAXABuACAAIAAgACAAIAAgACAAIAAgACAAIAAgACAAIAAgACAASABTAFQAQQBDAEsAKAB4AGgAYQB0AF8AdQAsACAAcwBlAF8AeABoAGEAdAAsACAATQBPAEUALAAgAHgAaABhAHQAXwB1ACAALQAgAE0ATwBFACwAIAB4AGgAYQB0AF8AdQAgACsAIABNAE8ARQApAFwAbgAgACAAIAAgACAAIAAgACAAIAAgACAAIAApACwAXABuACAAIAAgACAAIAAgACAAIAAgACAAIAAgAEkARgAoAFwAbgAgACAAIAAgACAAIAAgACAAIAAgACAAIAAgACAAIAAgAHAAIAA+ACAAMgAsAFwAbgAgACAAIAAgACAAIAAgACAAIAAgACAAIAAgACAAIAAgAFwAIgBFAFIAUgBPAFIAOgAgAG8AcgBkAGUAcgAgAG0AdQBzAHQAIABiAGUAIAAxACAAbwByACAAMgBcACIALAAgAC8ALwAgAGMAdQBiAGkAYwAgAG8AcgAgAGgAaQBnAGgAZQByACAAbwByAGQAZQByACAAcABvAGwAeQBuAG8AbQBpAGEAbABcAG4AIAAgACAAIAAgACAAIAAgACAAIAAgACAAIAAgACAAIAAvAC8AIABxAHUAYQBkAHIAYQB0AGkAYwAgAGYAaQB0AFwAbgAgACAAIAAgACAAIAAgACAAIAAgACAAIAAgACAAIAAgAEwARQBUACgAXABuACAAIAAgACAAIAAgACAAIAAgACAAIAAgACAAIAAgACAAIAAgACAAIABjAG8AZQBmAGYAcwAsACAATABJAE4ARQBTAFQAKABUAE8AQwBPAEwAKABZAG4AKQAsACAAVABPAEMATwBMACgAWABuACkAIABeACAAUwBFAFEAVQBFAE4AQwBFACgALAAgADIAKQAsACAAVABSAFUARQAsACAARgBBAEwAUwBFACkALABcAG4AIAAgACAAIAAgACAAIAAgACAAIAAgACAAIAAgACAAIAAgACAAIAAgAGIAXwAyACwAIABJAE4ARABFAFgAKABjAG8AZQBmAGYAcwAsACAAMQAsACAAMQApACwAXABuACAAIAAgACAAIAAgACAAIAAgACAAIAAgACAAIAAgACAAIAAgACAAIABhACwAIABiAF8AMgAsAFwAbgAgACAAIAAgACAAIAAgACAAIAAgACAAIAAgACAAIAAgACAAIAAgACAAYgBfADEALAAgAEkATgBEAEUAWAAoAGMAbwBlAGYAZgBzACwAIAAxACwAIAAyACkALABcAG4AIAAgACAAIAAgACAAIAAgACAAIAAgACAAIAAgACAAIAAgACAAIAAgAGIALAAgAGIAXwAxACwAXABuACAAIAAgACAAIAAgACAAIAAgACAAIAAgACAAIAAgACAAIAAgACAAIABiAF8AMAAsACAASQBOAEQARQBYACgAYwBvAGUAZgBmAHMALAAgADEALAAgADMAKQAsAFwAbgAgACAAIAAgACAAIAAgACAAIAAgACAAIAAgACAAIAAgACAAIAAgACAAYwAsACAAYgBfADAAIAAtACAAeQB1ACwAXABuACAAIAAgACAAIAAgACAAIAAgACAAIAAgACAAIAAgACAAIAAgACAAIAB4AGUAcwB0ACwAIAAoAHkAdQAgAC0AIABiAF8AMAApACAALwAgAGIAXwAxACwAXABuACAAIAAgACAAIAAgACAAIAAgACAAIAAgACAAIAAgACAAIAAgACAAIAB4AF8AMQAsACAAKAAtAGIAIAArACAAUwBRAFIAVAAoAGIAIABeACAAMgAgAC0AIAA0ACAAKgAgAGEAIAAqACAAYwApACkAIAAvACAAKAAyACAAKgAgAGEAKQAsAFwAbgAgACAAIAAgACAAIAAgACAAIAAgACAAIAAgACAAIAAgACAAIAAgACAAeABfADIALAAgACgALQBiACAALQAgAFMAUQBSAFQAKABiACAAXgAgADIAIAAtACAANAAgACoAIABhACAAKgAgAGMAKQApACAALwAgACgAMgAgACoAIABhACkALABcAG4AIAAgACAAIAAgACAAIAAgACAAIAAgACAAIAAgACAAIAAgACAAIAAgAHgAaABhAHQAXwB1ACwAIABJAEYAKABBAEIAUwAoAHgAXwAxACAALQAgAHgAZQBzAHQAKQAgADwAIABBAEIAUwAoAHgAXwAyACAALQAgAHgAZQBzAHQAKQAsACAAeABfADEALAAgAHgAXwAyACkALABcAG4AIAAgACAAIAAgACAAIAAgACAAIAAgACAAIAAgACAAIAAgACAAIAAgAHAAcgBlAGQALAAgAFAAbwBsAHkAUAByAGUAZAAoAFkALAAgAFgALAAgAHgAaABhAHQAXwB1ACwAIAAyACkALABcAG4AIAAgACAAIAAgACAAIAAgACAAIAAgACAAIAAgACAAIAAgACAAIAAgAHMAZQBfAHgAaABhAHQALAAgAEkATgBEAEUAWAAoAHAAcgBlAGQALAAgADEALAAgADIAKQAgAC8AIAAoADIAIAAqACAAYgBfADIAIAAqACAAeABoAGEAdABfAHUAIAArACAAYgBfADEAKQAsAFwAbgAgACAAIAAgACAAIAAgACAAIAAgACAAIAAgACAAIAAgACAAIAAgACAATQBPAEUALAAgAFQALgBJAE4AVgAuADIAVAAoADUAJQAsACAAQwBPAFUATgBUACgAWAApACAALQAgADMAKQAgACoAIABzAGUAXwB4AGgAYQB0ACwAXABuACAAIAAgACAAIAAgACAAIAAgACAAIAAgACAAIAAgACAAIAAgACAAIAAvAC8AIABvAHUAdABwAHUAdAAgAGEAcwAgAGEAIAByAG8AdwAgAHYAZQBjAHQAbwByAFwAbgAgACAAIAAgACAAIAAgACAAIAAgACAAIAAgACAAIAAgACAAIAAgACAASABTAFQAQQBDAEsAKAB4AGgAYQB0AF8AdQAsACAAcwBlAF8AeABoAGEAdAAsACAATQBPAEUALAAgAHgAaABhAHQAXwB1ACAALQAgAE0ATwBFACwAIAB4AGgAYQB0AF8AdQAgACsAIABNAE8ARQApAFwAbgAgACAAIAAgACAAIAAgACAAIAAgACAAIAAgACAAIAAgACkAXABuACAAIAAgACAAIAAgACAAIAAgACAAIAAgACkAXABuACAAIAAgACAAIAAgACAAIAApAFwAbgAgACAAIAAgACkAXABuACkAOwBcAG4AXABuAC8AKgAqACoAKgAqACoAKgAqACoAKgAqACoAKgAqACoAXABuAFAATwBMAFkAUgBFAFMASQBEAFMAIAByAGUAdAB1AHIAbgBzACAAYQAgADQALQBjAG8AbAB1AG0AbgAgAGEAcgByAGEAeQAgAG8AZgAgAHIAZQBzAGkAZAB1AGEAbABzACAAZgBvAHIAIABwAG8AbAB5AG4AbwBtAGkAYQBsACAATABTAFwAbgByAGUAZwByAGUAcwBzAGkAbwBuADoAXABuAC0AIABDAG8AbAB1AG0AbgAgADEAOgAgAHIAYQB3ACAAcgBlAHMAaQBkAHUAYQBsAHMAXABuAC0AIABDAG8AbAB1AG0AbgAgADIAOgAgAHMAdABhAG4AZABhAHIAZABpAHoAZQBkACAAcgBlAHMAaQBkAHUAYQBsAHMAXABuAC0AIABDAG8AbAB1AG0AbgAgADMAOgAgAGQAZQBsAGUAdABlAGQAIAAoAFwAIgBsAGUAYQB2AGUALQBvAG4AZQAtAG8AdQB0AFwAIgApACAAcgBlAHMAaQBkAHUAYQBsAHMAXABuAC0AIABDAG8AbAB1AG0AbgAgADQAOgAgAHQAaABlACAAcwB0AHUAZABlAG4AdABpAHoAZQBkACAAZABlAGwAZQB0AGUAZAAgAHIAZQBzAGkAZAB1AGEAbABzACAAKABmAG8AcgAgAHMAaQBnAG4AaQBmAGkAYwBhAG4AYwBlAFwAbgAgACAAdABlAHMAdABpAG4AZwApAFwAbgAqACoAKgAqACoAKgAqACoAKgAqACoAKgAqACoAKgAqAC8AXABuAFAAbwBsAHkAUgBlAHMAaQBkAHMAIAA9ACAATABBAE0AQgBEAEEAKABcAG4AIAAgACAAIABZACwAIAAvAC8AIAByAG8AdwAvAGMAbwBsAHUAbQBuACAAdgBlAGMAdABvAHIAIABvAGYAIABkAGUAcABlAG4AZABlAG4AdAAgAHYAYQBsAHUAZQBzAFwAbgAgACAAIAAgAFgALAAgAC8ALwAgAHIAbwB3AC8AYwBvAGwAdQBtAG4AIAB2AGUAYwB0AG8AcgAgAG8AZgAgAGkAbgBkAGUAcABlAG4AZABlAG4AdAAgAHYAYQBsAHUAZQBzAFwAbgAgACAAIAAgAFsAbwByAGQAZQByAF0ALAAgAC8ALwAgAG8AcAB0AGkAbwBuAGEAbAAgAHAAbwBsAHkAbgBvAG0AaQBhAGwAIABvAHIAZABlAHIAIAAoAGQAZQBmAGEAdQBsAHQAIAAxACkAXABuACAAIAAgACAATABFAFQAKABcAG4AIAAgACAAIAAgACAAIAAgAG8AcgBkAGUAcgAsACAASQBGACgASQBTAE8ATQBJAFQAVABFAEQAKABvAHIAZABlAHIAKQAsACAAMQAsACAAbwByAGQAZQByACkALABcAG4AIAAgACAAIAAgACAAIAAgAHAALAAgAG8AcgBkAGUAcgAgACsAIAAxACwAIAAvAC8AIABuAHUAbQBiAGUAcgAgAG8AZgAgAHIAZQBnAHIAZQBzAHMAaQBvAG4AIABwAGEAcgBhAG0AcwBcAG4AIAAgACAAIAAgACAAIAAgAC8ALwAgAGYAaQBsAHQAZQByACAAbwB1AHQAIAByAG8AdwBzACAAdwBpAHQAaAAgAG4AbwBuAC0AbgB1AG0AZQByAGkAYwAgAHYAYQBsAHUAZQBzAFwAbgAgACAAIAAgACAAIAAgACAATgB1AG0ARgBpAGwAdABlAHIALAAgAEkAUwBOAFUATQBCAEUAUgAoAFgAKQAgACoAIABJAFMATgBVAE0AQgBFAFIAKABZACkALABcAG4AIAAgACAAIAAgACAAIAAgAFkAbgAsACAAVABPAEMATwBMACgARgBJAEwAVABFAFIAKABZACwAIABOAHUAbQBGAGkAbAB0AGUAcgApACkALABcAG4AIAAgACAAIAAgACAAIAAgAFgAYwAsACAARgBJAEwAVABFAFIAKABYACwAIABOAHUAbQBGAGkAbAB0AGUAcgApACwAXABuACAAIAAgACAAIAAgACAAIABuACwAIABDAE8AVQBOAFQAKABYAGMAKQAsAFwAbgAgACAAIAAgACAAIAAgACAAWABuACwAIABIAFMAVABBAEMASwAoAE8AbgBlAHMAKABuACkALAAgAFQATwBDAE8ATAAoAFgAYwApACAAXgAgAFMARQBRAFUARQBOAEMARQAoACwAIABvAHIAZABlAHIAKQApACwAXABuACAAIAAgACAAIAAgACAAIAAvAC8AIABjAGEAbABjAHUAbABhAHQAZQAgAHQAaABlACAAcAByAG8AagBlAGMAdABpAG8AbgAgACgAXAAiAEgAYQB0AFwAIgApACAAbQBhAHQAcgBpAHgAXABuACAAIAAgACAAIAAgACAAIABpAG4AbgBlAHIALAAgAE0ASQBOAFYARQBSAFMARQAoAE0ATQBVAEwAVAAoAFQAUgBBAE4AUwBQAE8AUwBFACgAWABuACkALAAgAFgAbgApACkALABcAG4AIAAgACAAIAAgACAAIAAgAEgALAAgAE0ATQBVAEwAVAAoAE0ATQBVAEwAVAAoAFgAbgAsACAAaQBuAG4AZQByACkALAAgAFQAUgBBAE4AUwBQAE8AUwBFACgAWABuACkAKQAsAFwAbgAgACAAIAAgACAAIAAgACAAaABfAGkAaQAsACAATQBEAGkAYQBnACgASAApACwAXABuACAAIAAgACAAIAAgACAAIAAvAC8AIABjAGEAbABjAHUAbABhAHQAZQAgAHIAZQBzAGkAZAB1AGEAbABzACAAYQBuAGQAIABzAF8AcgBlAHMAXABuACAAIAAgACAAIAAgACAAIAByAGUAcwBpAGQAcwAsACAAWQBuACAALQAgAE0ATQBVAEwAVAAoAEgALAAgAFkAbg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KAAoAG4AIAAtACAAcAApACAAKgAgAHMAcgBlAHMAIABeACAAMgAgAC0AIAByAGUAcwBpAGQAcwAgAF4AIAAyACAALwAgACgAMQAgAC0AIABoAF8AaQBpACkAKQAgAC8AIAAoAG4AIAAtACAAcAAgAC0AIAAxACkAKQAsAFwAbgAgACAAIAAgACAAIAAgACAAcgBlAHMAaQBkAHMAXwBzAHQAdQBkACwAIAByAGUAcwBpAGQAcwAgAC8AIAAoAHMAXwBkAGUAbAAgACoAIABTAFEAUgBUACgAMQAgAC0AIABoAF8AaQBpACkAKQAsAFwAbgAgACAAIAAgACAAIAAgACAASABTAFQAQQBDAEsAKAByAGUAcwBpAGQAcwAsACAAcgBlAHMAaQBkAHMAXwBzAHQAZAAsACAAZABlAGwAcgBlAHMAaQBkAHMALAAgAHIAZQBzAGkAZABzAF8AcwB0AHUAZAApAFwAbgAgACAAIAAgACkAXABuACkAOwBcAG4AXABuAC8AKgAqACoAKgAqACoAKgAqACoAKgAqACoAKgAqACoAXABuAFAATwBMAFkAUwBSAEUAUwAgAGkAcwAgAHQAaABlACAAYQBwAHAAbABpAGMAYQB0AGkAbwBuACAAbwBmACAAUwBSAEUAUwAgAHQAbwAgAHAAbwBsAHkAbgBvAG0AaQBhAGwAIAByAGUAZwByAGUAcwBzAGkAbwBuADoAIABpAHQAXABuAHIAZQB0AHUAcgBuAHMAIAB0AHcAbwAgAHYAYQBsAHUAZQBzACwAIAB0AGgAZQAgAHMAdABkACAAZABlAHYAaQBhAHQAaQBvAG4AIABvAGYAIAB0AGgAZQAgAHIAZQBzAGkAZAB1AGEAbABzACAAYQBuAGQAIABvAGYAIAB0AGgAZQBcAG4AZABlAGwAZQB0AGUAZAAgAHIAZQBzAGkAZAB1AGEAbABzACwAIABmAG8AcgAgAHAAbwBsAHkAbgBvAG0AaQBhAGwAIAByAGUAZwByAGUAcwBzAGkAbwBuACAAbwBmACAAYQAgAGcAaQB2AGUAbgAgAG8AcgBkAGUAcgAuACAASQBuAHAAdQB0AFwAbgBkAGEAdABhACAAbQB1AHMAdAAgAGIAZQAgAGMAbwBsAHUAbQBuAHIALwByAG8AdwAgAHYAZQBjAHQAbwByAHMAIABiAHUAdAAgAGMAYQBuACAAYwBvAG4AdABhAGkAbgAgAG4AbwBuAC0AbgB1AG0AZQByAGkAYwAgAHYAYQBsAHUAZQBzACAAbwByAFwAbgBiAGwAYQBuAGsAIABjAGUAbABsAHMALAAgAGEAbABsAG8AdwBpAG4AZwAgAHQAaABlACAAdQBzAGUAcgAgAHQAbwAgAHMAZQBlACAAdABoAGUAIABlAGYAZgBlAGMAdAAgAG8AZgAgAGQAZQBsAGUAdABpAG4AZwAgAHAAbwB0AGUAbgB0AGkAYQBsAFwAbgBvAHUAdABsAGkAZQByAHMALgAgAE8AdQB0AHAAdQB0ACAAaQBzACAAYQAgADIALQBlAGwAZQBtAGUAbgB0ACAAcgBvAHcAIAB2AGUAYwB0AG8AcgAuAFwAbgAqACoAKgAqACoAKgAqACoAKgAqACoAKgAqACoAKgAvAFwAbgBQAG8AbAB5AFMAcgBlAHMAIAA9ACAATABBAE0AQgBEAEEAKABcAG4AIAAgACAAIABZACwAIAAvAC8AIABkAGUAcABlAG4AZABlAG4AdAAgAHYAYQBsAHUAZQBzACAAYQBzACAAYQAgAGMAbwBsAHUAbQBuAC8AcgBvAHcAIAB2AGUAYwB0AG8AcgBcAG4AIAAgACAAIABYACwAIAAvAC8AIABpAG4AZABlAHAAbgBlAGQAZQBuAHQAIAB2AGEAbAB1AGUAcwAgAGEAcwAgAGEAIABjAG8AbAB1AG0AbgAvAHIAbwB3ACAAdgBlAGMAdABvAHIAXABuACAAIAAgACAALwAvACAAWAAgAGEAbgBkACAAWQAgAG0AdQBzAHQAIABiAGUAIABzAGEAbQBlACAAbABlAG4AZwB0AGgAIABiAHUAdAAgAGMAYQBuACAAYwBvAG4AdABhAGkAbgAgAG4AbwBuAC0AbgB1AG0AYgBlAHIAcwAgAGEAbgBkACAAZQBtAHAAdAB5ACAAYwBlAGwAbABzAFwAbgAgACAAIAAgAFsAbwByAGQAZQByAF0ALAAgAC8ALwAgAHAAbwBsAHkAbgBvAG0AaQBhAGwAIABvAHIAZABlAHIAIAAoAGQAZQBmAGEAdQBsAHQAcwAgAHQAbwAgADEAK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bwByAGQAZQByACwAIABJAEYAKABJAFMATwBNAEkAVABUAEUARAAoAG8AcgBkAGUAcgApACwAIAAxACwAIABvAHIAZABlAHIAKQAsAFwAbgAgACAAIAAgACAAIAAgACAAaQBuAHQAYwBwAHQALAAgAEkARgAoAEkAUwBPAE0ASQBUAFQARQBEACgAaQBuAHQAYwBwAHQAKQAsACAAVABSAFUARQAsACAAaQBuAHQAYwBwAHQAKQAsAFwAbgAgACAAIAAgACAAIAAgACAALwAvACAAZgBpAGwAdABlAHIAIABvAHUAdAAgAHIAbwB3AHMAIAB3AGkAdABoACA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TAHIAZQBzACgAWQBuACwAIABYAG4AIABeACAAUwBFAFEAVQBFAE4AQwBFACgALAAgAG8AcgBkAGUAcgApACwAIABpAG4AdABjAHAAdAApAFwAbgAgACAAIAAgACkAXABuACkAOwBcAG4AXABuAC8AKgAqACoAKgAqACoAKgAqACoAKgAqACoAKgAqACoAKgAqACAASABZAFAATwBUAEgARQBTAEkAUwAgAFQARQBTAFQASQBOAEcAIAAqACoAKgAqACoAKgAqACoAKgAqACoAKgAqACoAKgAqACoALwBcAG4AXABuAC8AKgAqACoAKgAqACoAKgAqACoAKgAqACoAKgAqACoAXABuAEQARgBfAFcARQBMAEMASAAgAHIAZQB0AHUAcgBuAHMAIABhAG4AIABlAHMAdABpAG0AYQB0AGUAIABvAGYAIAB0AGgAZQAgAGQAZQBnAHIAZQBlAHMAIABvAGYAIABmAHIAZQBlAGQAbwBtACAAZgBvAHIAIAB0AGgAZQAgAHQAZQBzAHQAXABuAHMAdABhAHQAaQBzAHQAaQBjACAAaQBuACAAVwBlAGwAYwBoACcAcwAgAHQALQB0AGUAcwB0ACAAbwByACwAIABtAG8AcgBlACAAZwBlAG4AZQByAGEAbABsAHkALAAgAGYAbwByACAAdABoAGUAIABzAHQAZAAgAGUAcgByAG8AcgAgAG8AZgBcAG4AdABoAGUAIABzAHUAbQAgAG8AcgAgAGQAaQBmAGYAZQByAGUAbgBjAGUAIABvAGYAIABuAG8AcgBtAGEAbABsAHkALQBkAGkAcwB0AHIAaQBiAHUAdABlAGQAIAB2AGEAcgBpAGEAYgBsAGUAcwAuACAAVABoAGUAIABlAHMAdABpAG0AYQB0AGUAXABuAGkAcwAgAGMAYQBsAGMAdQBsAGEAdABlAGQAIAB3AGkAdABoACAAdABoAGUAIABXAGUAbABjAGgALQBTAGEAdAB0AGUAcgB0AGgAdwBhAGkAdABlACAAZQBxAHUAYQB0AGkAbwBuAC4AXABuACoAKgAqACoAKgAqACoAKgAqACoAKgAqACoAKgAqAC8AXABuAEQARgBfAFcAZQBsAGMAaAAgAD0AIABMAEEATQBCAEQAQQAoAFwAbgAgACAAIAAgAHMAZQBfADEALAAgAC8ALwAgAHMAdABkACAAZQByAHIAbwByACAAbwBmACAAdABoAGUAIABmAGkAcgBzAHQAIAB2AGEAcgBpAGEAYgBsAGUAXABuACAAIAAgACAAZABmAF8AMQAsACAALwAvACAARABPAEYAIABvAGYAIAB0AGgAZQAgAGYAaQByAHMAdAAgAHMAdABkACAAZQByAHIAbwByAFwAbgAgACAAIAAgAHMAZQBfADIALAAgAC8ALwAgAHMAdABkACAAZQByAHIAbwByACAAbwBmACAAdABoAGUAIABzAGUAYwBvAG4AZAAgAHYAYQByAGkAYQBiAGwAZQBcAG4AIAAgACAAIABkAGYAXwAyACwAIAAvAC8AIABEAE8ARgAgAG8AZgAgAHQAaABlACAAcwBlAGMAbwBuAGQAIABzAHQAZAAgAGUAcgByAG8AcgBcAG4AIAAgACAAIABMAEUAVAAoAHMAZABfAHMAcQByAGQALAAgAHMAZQBfADEAIABeACAAMgAgACsAIABzAGUAXwAyACAAXgAgADIALAAgAHMAZABfAHMAcQByAGQAIABeACAAMgAgAC8AIAAoAHMAZQBfADEAIABeACAANAAgAC8AIABkAGYAXwAxACAAKwAgAHMAZQBfADIAIABeACAANAAgAC8AIABkAGYAXwAyACkAKQBcAG4AKQA7AFwAbgBcAG4ALwAqACoAKgAqACoAKgAqACoAKgAqACoAKgAqACoAKgAqACoAIABNAEkAUwBDACAAVQBUAEkATABJAFQAWQAgAEYAVQBOAEMAVABJAE8ATgBTACAAKgAqACoAKgAqACoAKgAqACoAKgAqACoAKgAqACoAKgAqAC8AXABuAFwAbgAvACoAKgAqACoAKgAqACoAKgAqACoAKgAqACoAKgAqAFwAbgBSAEEATgBHAEUAIAByAGUAdAB1AHIAbgBzACAAYQAgAHMAZQBxAHUAZQBuAGMAZQAgAG8AZgAgAG4AdQBtAGIAZQByAHMAIABvAGYAIABkAGUAcwBpAHIAZQBkACAAbABlAG4AZwB0AGgALAAgAHMAdABhAHIAdAAsACAAYQBuAGQAXABuAHMAdABvAHAAIAB2AGEAbAB1AGUAcwAuACAASQB0ACAAaQBzACAAYQAgAGMAbwBuAHYAZQBuAGkAZQBuAHQAIABpAG4AdABlAHIAZgBhAGMAZQAgAHQAbwAgAFMARQBRAFUARQBOAEMARQAuACAASQB0ACAAcgBlAHQAdQByAG4AcwAgAGEAXABuAGMAbwBsAHUAbQBuACAAdgBlAGMAdABvAHIALgAgAFMAZQBlACAAYQBsAHMAbwAgAFMARQBSAEkARQBTAC4AXABuACoAKgAqACoAKgAqACoAKgAqACoAKgAqACoAKgAqACoALwBcAG4AUgBhAG4AZwBlACAAPQAgAEwAQQBNAEIARABBACgAcwB0AGEAcgB0ACwAIABzAHQAbwBwACwAIABsAGUAbgBnAHQAaAAsACAAUwBFAFEAVQBFAE4AQwBFACgAbABlAG4AZwB0AGgALAAgADEALAAgAHMAdABhAHIAdAAsACAAKABzAHQAbwBwACAALQAgAHMAdABhAHIAdAApACAALwAgACgAbABlAG4AZwB0AGgAIAAtACAAMQApACkAKQA7AFwAbgBcAG4ALwAqACoAKgAqACoAKgAqACoAKgAqACoAKgAqACoAKgBcAG4AUwBFAFIASQBFAFMAIAByAGUAdAB1AHIAbgBzACAAYQAgAHMAZQBxAHUAZQBuAGMAZQAgAG8AZgAgAG4AdQBtAGIAZQByAHMAIABvAGYAIABkAGUAcwBpAHIAZQBkACAAcwB0AGEAcgB0ACAAYQBuAGQAIABzAHQAZQBwACAAcwBpAHoAZQAsACAAYQBuAGQAXABuAGEAcABwAHIAbwB4AGkAbQBhAHQAZQAgAHMAdABvAHAAIAB2AGEAbAB1AGUALgAgAEkAdAAgAGkAcwAgAGEAIABjAG8AbgB2AGUAbgBpAGUAbgB0ACAAaQBuAHQAZQByAGYAYQBjAGUAIAB0AG8AIABTAEUAUQBVAEUATgBDAEUALgBcAG4ASQB0ACAAcgBlAHQAdQByAG4AcwAgAGEAIABjAG8AbAB1AG0AbgAgAHYAZQBjAHQAbwByACAAdwBoAG8AcwBlACAAbABlAG4AZwB0AGgAIABkAGUAcABlAG4AZABzACAAbwBuACAAaQBuAHAAdQB0AHMALgAgAFMAZQBlACAAYQBsAHMAbwAgAFIAQQBOAEcARQAuAFwAbgAqACoAKgAqACoAKgAqACoAKgAqACoAKgAqACoAKgAqAC8AXABuAFMAZQByAGkAZQBzACAAPQAgAEwAQQBNAEIARABBACgAXABuACAAIAAgACAAcwB0AGEAcgB0ACwAIAAvAC8AIABmAGkAcgBzAHQAIABuAHUAbQBiAGUAcgAgAGkAbgAgAHIAZQB0AHUAcgBuAGUAZAAgAHYAZQBjAHQAbwByAFwAbgAgACAAIAAgAHMAdABvAHAALAAgAC8ALwAgAG0AYQB4ACAAdgBhAGwAdQBlACAAbwBmACAAZgBpAG4AYQBsACAAbgB1AG0AYgBlAHIAIABpAG4AIAByAGUAdAB1AHIAbgBlAGQAIAB2AGUAYwB0AG8AcgAgACgAbgBvAHQAIAB0AG8AIABiAGUAIABlAHgAYwBlAGUAZABlAGQAKQBcAG4AIAAgACAAIABbAHMAdABlAHAAXQAsACAALwAvACAAbwBwAHQAaQBvAG4AYQBsACAAcwB0AGUAcAAgAHMAaQB6AGUAOwAgAGQAZQBmAGEAdQBsAHQAIABpAHMAIAAxAFwAbgAgACAAIAAgAEwARQBUACgAXABuACAAIAAgACAAIAAgACAAIABzAHQAZQBwACwAIABJAEYAKABJAFMATwBNAEkAVABUAEUARAAoAHMAdABlAHAAKQAsACAAMQAsACAAcwB0AGUAcAApACwAXABuACAAIAAgACAAIAAgACAAIABsAGUAbgBnAHQAaAAsACAARgBMAE8ATwBSAC4ATQBBAFQASAAoACgAcwB0AG8AcAAgAC0AIABzAHQAYQByAHQAKQAgAC8AIABzAHQAZQBwACkAIAArACAAMQAsAFwAbgAgACAAIAAgACAAIAAgACAAUwBFAFEAVQBFAE4AQwBFACgAbABlAG4AZwB0AGgALAAgADEALAAgAHMAdABhAHIAdAAsACAAcwB0AGUAcAApAFwAbgAgACAAIAAgACkAXABuACkAOwBcAG4AXABuAC8AKgAqACoAKgAqACoAKgAqACoAKgAqACoAKgAqACoAKgBcAG4AVQBOAEYATwBMAEQAIABjAG8AbgB2AGUAcgB0AHMAIABkAGEAdABhACAAZgByAG8AbQAgAGEAIABcACIAZgBvAGwAZABlAGQAXAAiACAAKABwAGkAdgBvAHQALQB0AGEAYgBsAGUAIABvAHIAIABcACIAcAByAGUAcwBlAG4AdABhAHQAaQBvAG4AXAAiACkAIABmAG8AcgBtAGEAdAAgAHQAbwBcAG4AYQAgAHQAaQBkAHkALQBkAGEAdABhACAAKABcACIAdQBuAGYAbwBsAGQAZQBkAFwAIgAgAG8AcgAgAHUAbgBwAGkAdgBvAHQAZQBkACkAIABmAG8AcgBtAGEAdAAgAHcAaABlAHIAZQAgAGUAYQBjAGgAIAB2AGEAcgBpAGEAYgBsAGUAIABvAHIAIABmAGEAYwB0AG8AcgAgAGgAYQBzACAAYQAgAGMAbwBsAHUAbQBuAC4AXABuAEMAdQByAHIAZQBuAHQAbAB5ACAAaQB0ACAAbwBuAGwAeQAgAHcAbwByAGsAcwAgAHcAaQB0AGgAIAB0AHcAbwAgAGYAYQBjAHQAbwByAHMALAAgAHQAaABlACAAcgBvAHcAIABhAG4AZAAgAGMAbwBsAHUAbQBuACAAbABhAGIAZQBsAHMALgBcAG4AVABoAGUAIABkAGEAdABhACAAaQBuACAAdABoAGUAIAB0AGEAYgBsAGUAIABtAGEAeQAgAGgAYQB2AGUAIABtAGkAcwBzAGkAbgBnACAAdgBhAGwAdQBlAHMAIAAoAGIAbABhAG4AawAgAGMAZQBsAGwAcwApACwAIAB3AGgAaQBjAGgAIABhAHIAZQBcAG4AcgBlAG0AbwB2AGUAZAAgAGYAcgBvAG0AIAB0AGgAZQAgAG8AdQB0AHAAdQB0AC4AIABJAGYAIAB0AGgAZQAgAGMAbwBsAHUAbQBuACAAbABhAGIAZQBsAHMAIABhAHIAZQAgAHMAdQBwAHAAbABpAGUAZAAsACAAbwB1AHQAcAB1AHQAIABpAHMAIAAzACAAYwBvAGwAdQBtAG4AcwA7AFwAbgBvAHQAaABlAHIAdwBpAHMAZQAgAGkAdAAgAGkAcwAgAHQAdwBvACAAYwBvAGwAdQBtAG4AcwAuAFwAbgBcAG4AQQBkAGEAcAB0AGUAZAAgAGYAcgBvAG0AIABLAGEAcgBpAG4AYQAgAEEAZABjAG8AYwBrACwAIABoAHQAdABwAHMAOgAvAC8AeQBvAHUAdAB1AC4AYgBlAC8AbQAzAEEAVABNADMAVABOAFoAZQAwAFwAbgAqACoAKgAqACoAKgAqACoAKgAqACoAKgAqACoAKgAqAC8AXABuAFUAbgBmAG8AbABkACAAPQAgAEwAQQBNAEIARABBACgAXABuACAAIAAgACAAZABhAHQAYQAsACAALwAvACAAdgBhAGwAdQBlAHMAIABpAG4AIAB0AGgAZQAgAHQAYQBiAGwAZQAgACgAbQBhAHkAIABoAGEAdgBlACAAYgBsAGEAbgBrACAAYwBlAGwAbABzACkAXABuACAAIAAgACAAcgBsAGEAYgBlAGwAcwAsACAALwAvACAAMQBzAHQAIABmAGEAYwB0AG8AcgAsACAAdABoAGUAIAByAG8AdwAgAGwAYQBiAGUAbABzAFwAbgAgACAAIAAgAFsAYwBsAGEAYgBlAGwAcwBdACwAIAAvAC8AIAAyAG4AZAAgAGYAYQBjAHQAbwByACwAIAB0AGgAZQAgAGMAbwBsAHUAbQBuACAAbABhAGIAZQBsAHMAIAAoAG8AcAB0AGkAbwBuAGEAbAApAFwAbgAgACAAIAAgAEwARQBUACgAXABuACAAIAAgACAAIAAgACAAIABuAG8AYwBvAGwAcwAsACAASQBTAE8ATQBJAFQAVABFAEQAKABjAGwAYQBiAGUAbABzACkALABcAG4AIAAgACAAIAAgACAAIAAgAGMAbABhAGIAZQBsAHMALAAgAEkARgAoAFwAbgAgACAAIAAgACAAIAAgACAAIAAgACAAIAAvAC8AIABpAGYAIABjAGwAYQBiAGUAbABzACAAYQByAGUAIABuAG8AdAAgAHMAdQBiAG0AaQB0AHQAZQBkACAAbwByACAAYQByAGUAIABhAGwAbAAgAGIAbABhAG4AawAsAFwAbgAgACAAIAAgACAAIAAgACAAIAAgACAAIAAvAC8AIABwAHIAbwB2AGkAZABlACAAZABlAGYAYQB1AGwAdAAgAGwAYQBiAGUAbABzAFwAbgAgACAAIAAgACAAIAAgACAAIAAgACAAIABBAE4ARAAoAEkAUwBCAEwAQQBOAEsAKABjAGwAYQBiAGUAbABzACkAKQAsAFwAbgAgACAAIAAgACAAIAAgACAAIAAgACAAIABMAEUAVAAoAGMALAAgAEMATwBMAFUATQBOAFMAKABkAGEAdABhACkALAAgAFwAIgBjAG8AbABfAFwAIgAgACYAIABTAEUAUQBVAEUATgBDAEUAKAAsACAAYwApACkALABcAG4AIAAgACAAIAAgACAAIAAgACAAIAAgACAAYwBsAGEAYgBlAGwAcwBcAG4AIAAgACAAIAAgACAAIAAgACkALABcAG4AIAAgACAAIAAgACAAIAAgAC8ALwAgAHIAZQBzAGgAYQBwAGUAIABkAGEAdABhACAAaQBuAHQAbwAgAGEAIABjAG8AbAB1AG0AbgBcAG4AIAAgACAAIAAgACAAIAAgAFkALAAgAFQATwBDAE8ATAAoAGQAYQB0AGEAKQAsAFwAbgAgACAAIAAgACAAIAAgACAAYgBsAGEAbgBrAHMALAAgAFQATwBDAE8ATAAoAEkAUwBCAEwAQQBOAEsAKABkAGEAdABhACkAKQAsAFwAbgAgACAAIAAgACAAIAAgACAALwAvACAAcgBlAHMAaABhAHAAZQAgAHQAaABlACAAbABhAGIAZQBsAHMAIABpAG4AdABvACAAdAB3AG8AIABjAG8AbAB1AG0AbgBzAFwAbgAgACAAIAAgACAAIAAgACAAZABhAHMAaAAsACAAcgBsAGEAYgBlAGwAcwAgACYAIABcACIALQBcACIAIAAmACAAYwBsAGEAYgBlAGwAcwAsAFwAbgAgACAAIAAgACAAIAAgACAAZABvAHQALAAgAFQARQBYAFQASgBPAEkATgAoAFwAIgAuAFwAIgAsACAARgBBAEwAUwBFACwAIABkAGEAcwBoACkALABcAG4AIAAgACAAIAAgACAAIAAgAGwAYQBiAGUAbABzACwAIABUAEUAWABUAFMAUABMAEkAVAAoAGQAbwB0ACwAIABcACIALQBcACIALAAgAFwAIgAuAFwAIgApACwAXABuACAAIAAgACAAIAAgACAAIABvAHUAdABwAHUAdAAsACAARgBJAEwAVABFAFIAKABIAFMAVABBAEMASwAoAGwAYQBiAGUAbABzACwAIABZACkALAAgAE4ATwBUACgAYgBsAGEAbgBrAHMAKQApACwAXABuACAAIAAgACAAIAAgACAAIAAvAC8AIABvAG0AaQB0ACAAZgBhAGsAZQAgAGMAbwBsAHUAbQBuACAAbABhAGIAZQBsAHMAXABuACAAIAAgACAAIAAgACAAIABJAEYAKABuAG8AYwBvAGwAcwAsACAAQwBIAE8ATwBTAEUAQwBPAEwAUwAoAG8AdQB0AHAAdQB0ACwAIAAxACwAIAAzACkALAAgAG8AdQB0AHAAdQB0ACkAXABuACAAIAAgACAAKQBcAG4AKQA7AFwAbgBcAG4ALwAqACoAKgAqACoAKgAqACoAKgAqACoAKgAqACoAKgAqAFwAbgBFAFkARQAgAG8AdQB0AHAAdQB0AHMAIAB0AGgAZQAgAGkAZABlAG4AdABpAHQAeQAgAG0AYQB0AHIAaQB4AC4AXABuACoAKgAqACoAKgAqACoAKgAqACoAKgAqACoAKgAqACoALwBcAG4ARQB5AGUAIAA9ACAATABBAE0AQgBEAEEAKABuACwAIAAvAC8AIABzAGkAegBlACAAKAByAG8AdwBzAC8AYwBvAGwAdQBtAG4AcwApACAAbwBmACAAdABoAGUAIABvAHUAdAB1AHQAIABzAHEAdQBhAHIAZQAgAG0AYQB0AHIAaQB4AFwAbgAgACAAIAAgAE0AQQBLAEUAQQBSAFIAQQBZACgAbgAsACAAbgAsACAATABBAE0AQgBEAEEAKAByACwAIABjACwAIABJAEYAKAByACAAPQAgAGMALAAgADEALAAgADAAKQApACkAXABuACkAOwBcAG4AXABuAC8AKgAqACoAKgAqACoAKgAqACoAKgAqACoAKgAqACoAKgAqACoAXABuAE8ATgBFAFMAIABjAHIAZQBhAHQAZQBzACAAYQAgAHYAZQBjAHQAbwByACAAbwByACAAbQBhAHQAcgBpAHgAIABvAGYAIABhAGwAbAAgAG8AbgBlAHMALgBcAG4AKgAqACoAKgAqACoAKgAqACoAKgAqACoAKgAqACoAKgAqACoALwBcAG4ATwBuAGUAcwAgAD0AIABMAEEATQBCAEQAQQAoAFsAcgBdACwAIABbAGMAXQAsACAALwAvAGkAbgBwAHUAdAAgAHIAbwB3AHMAIABhAG4AZAAgAGMAbwBsAHUAbQBuAHMAXABuACAAIAAgACAATABFAFQAKABcAG4AIAAgACAAIAAgACAAIAAgAHIALAAgAEkARgAoAEkAUwBPAE0ASQBUAFQARQBEACgAcgApACwAIAAxACwAIAByACkALAAgAC8ALwAgAGQAZQBmAGEAdQBsAHQAIAByAD0AMQBcAG4AIAAgACAAIAAgACAAIAAgAGMALAAgAEkARgAoAEkAUwBPAE0ASQBUAFQARQBEACgAYwApACwAIAAxACwAIABjACkALAAgAC8ALwAgAGQAZQBmAGEAdQBsAHQAIABjAD0AMQBcAG4AIAAgACAAIAAgACAAIAAgAEUAWABQAEEATgBEACgAMQAsACAAcgAsACAAYwAsACAAMQApAFwAbgAgACAAIAAgACkAXABuACkAOwBcAG4AXABuAC8AKgAqACoAKgAqACoAKgAqACoAKgAqACoAKgAqACoAKgBcAG4ATQBEAEkAQQBHACAAZQBpAHQAaABlAHIAIABjAHIAZQBhAHQAZQBzACAAbwByACAAZQB4AHQAcgBhAGMAdABzACAAdABoAGUAIABtAGEAdAByAGkAeAAgAGQAaQBhAGcAbwBuAGEAbAAuACAASQBmACAAdABoAGUAIABpAG4AcAB1AHQAIABpAHMAXABuAGEAIAB2AGUAcgBjAHQAbwByACwAIABhACAAcwBxAHUAYQByAGUAIABtAGEAdAByAGkAeAAgAHcAaQB0AGgAIAB0AGgAZQAgAHYAZQBjAHQAbwByACAAbwBuACAAdABoAGUAIABkAGkAYQBnAG8AbgBhAGwAIABpAHMAIABjAHIAZQBhAHQAZQBkAC4AXABuAEkAZgAgAHQAaABlACAAaQBuAHAAdQB0ACAAaQBzACAAYQAgAG0AYQB0AHIAaQB4ACwAIAB0AGgAZQAgAGQAaQBhAGcAbwBuAGEAbAAgAGkAcwAgAHIAZQB0AHUAcgBuAGUAZAAgAGEAcwAgAGEAIABjAG8AbAB1AG0AbgAgAHYAZQBjAHQAbwByAC4AXABuACoAKgAqACoAKgAqACoAKgAqACoAKgAqACoAKgAqACoALwBcAG4ATQBEAGkAYQBnACAAPQAgAEwAQQBNAEIARABBACgAWAAsACAALwAvACAAaQBuAHAAdQB0ACAAaQBzACAAZQBpAHQAaABlAHIAIABhACAAcwBxAHUAYQByAGUAIABtAGEAdAByAGkAeAAgAG8AcgAgAGEAIAByAG8AdwAvAGMAbwBsAHUAbQBuACAAdgBlAGMAdABvAHIAXABuACAAIAAgACAATABFAFQAKABcAG4AIAAgACAAIAAgACAAIAAgAHIALAAgAFIATwBXAFMAKABYACkALABcAG4AIAAgACAAIAAgACAAIAAgAGMALAAgAEMATwBMAFUATQBOAFMAKABYACkALABcAG4AIAAgACAAIAAgACAAIAAgAG4ALAAgAE0AQQBYACgAcgAsACAAYwApACwAXABuACAAIAAgACAAIAAgACAAIABJAEYAKABcAG4AIAAgACAAIAAgACAAIAAgACAAIAAgACAAcgAgAD0AIABjACwAXABuACAAIAAgACAAIAAgACAAIAAgACAAIAAgAC8ALwBjAG8AbgB2AGUAcgB0ACAAcwBxAHUAYQByAGUAIABtAGEAdAByAGkAeAAgAHQAbwAgAGMAbwBsAHUAbQBuACAAdgBlAGMAdABvAHIAXABuACAAIAAgACAAIAAgACAAIAAgACAAIAAgAEkATgBEAEUAWAAoAFgALAAgAFMARQBRAFUARQBOAEMARQAoAHIAKQAsACAAUwBFAFEAVQBFAE4AQwBFACgAcgApACkALABcAG4AIAAgACAAIAAgACAAIAAgACAAIAAgACAALwAvAGMAbwBuAHYAZQByAHQAIAB2AGUAYwB0AG8AcgAgAHQAbwAgAHMAcQB1AGEAcgBlACAAbQBhAHQAcgBpAHgAXABuACAAIAAgACAAIAAgACAAIAAgACAAIAAgAE0AQQBLAEUAQQBSAFIAQQBZACgAbgAsACAAbgAsACAATABBAE0AQgBEAEEAKAByACwAIABjACwAIABJAEYAKAByACAAPQAgAGMALAAgAEkATgBEAEUAWAAoAFQATwBDAE8ATAAoAFgAKQAsACAAcgApACwAIAAwACkAKQApAFwAbgAgACAAIAAgACAAIAAgACAAKQBcAG4AIAAgACAAIAApAFwAbgApADsAXABuAFwAbgAvACoAKgAqACoAKgAqACoAKgAqACoAKgAqACoAKgAqACoAXABuAEkATgBUAEUARwBSAEEAVABFACAAcABlAHIAZgBvAHIAbQBzACAAbgB1AG0AZQByAGkAYwBhAGwAIABpAG4AdABlAGcAcgBhAHQAaQBvAG4AIAB1AHMAaQBuAGcAIAB0AGgAZQAgAFQAcgBhAHAAZQB6AG8AaQBkACAAUgB1AGwAZQAuAFwAbgBJAG4AcAB1AHQAIABjAGEAbgAgAGUAaQB0AGgAZQByACAAYgBlADoAXABuAC0AIABhACAAcwBpAG4AZwBsAGUAIABtAGEAdAByAGkAeAAgAGMAbwBuAHQAYQBpAG4AaQBuAGcAIABiAG8AdABoACAAWAAgAGEAbgBkACAAWQAgAHYAYQBsAHUAZQBzAFwAbgAtACAAdAB3AG8AIAB2AGUAYwB0AG8AcgBzACAAKABmAGkAcgBzAHQAIABZACAAdABoAGUAbgAgAFgAKQAgAG8AZgAgAHQAaABlACAAcwBhAG0AZQAgAHMAaQB6AGUAXABuAC0AIABhACAAdgBlAGMAdABvAHIAIAAoAHkALQB2AGEAbAB1AGUAcwApACAAYQBuAGQAIABhACAAcwB0AGUAcAAgAHMAaQB6AGUAIABmAG8AcgAgAHgAIAB2AGEAbAB1AGUAcwBcAG4AKgAqACoAKgAqACoAKgAqACoAKgAqACoAKgAqACoAKgAvAFwAbgBJAG4AdABlAGcAcgBhAHQAZQAgAD0AIABMAEEATQBCAEQAQQAoAFwAbgAgACAAIAAgAFkALAAgAC8ALwAgAHYAYQBsAHUAZQBzACAAdABvACAAYgBlACAAaQBuAHQAZQBnAHIAYQB0AGUAZAAgACgAcgBvAHcAIABvAHIAIABjAG8AbAB1AG0AbgApAFwAbgAgACAAIAAgAFsAWABdACwAIAAvAC8AIABpAGYAIABwAHIAZQBzAGUAbgB0ADoAIABlAGkAdABoAGUAcgAgAGEAIABjAG8AbgBzAHQAYQBuAHQAIABzAHQAZQBwAC0AcwBpAHoAZQAgAG8AcgAgAHQAaABlACAAeAAtAHYAYQBsAHUAZQBzAFwAbgAgACAAIAAgAEwARQBUACgAXABuACAAIAAgACAAIAAgACAAIABZAG4ALAAgAEkARgAoAFwAbgAgACAAIAAgACAAIAAgACAAIAAgACAAIABJAFMATwBNAEkAVABUAEUARAAoAFgAKQAsACAALwAvACAAWQAgAGMAbwBuAHQAYQBpAG4AcwAgAGIAbwB0AGgAIABYACAAYQBuAGQAIABZACAAdgBhAGwAdQBlAHMAPwBcAG4AIAAgACAAIAAgACAAIAAgACAAIAAgACAASQBGACgAQwBPAEwAVQBNAE4AUwAoAFkAKQAgAD0AIAAyACwAIABJAE4ARABFAFgAKABZACwAIAAsACAAMgApACwAIABJAE4ARABFAFgAKABZACwAIAAyACkAKQAsACAALwAvACAAdgBhAGwAdQBlAHMAIABhAHMAIAByAG8AdwBzACAAbwByACAAYwBvAGwAcwA/AFwAbgAgACAAIAAgACAAIAAgACAAIAAgACAAIABZACAALwAvACAAWQAgAGkAcwAgAGoAdQBzAHQAIABZACAAdgBhAGwAdQBlAHMAXABuACAAIAAgACAAIAAgACAAIAApACwAXABuACAAIAAgACAAIAAgACAAIABYAG4ALAAgAEkARgAoAFwAbgAgACAAIAAgACAAIAAgACAAIAAgACAAIABJAFMATwBNAEkAVABUAEUARAAoAFgAKQAsACAALwAvACAAaQBmACAAbwBtAGkAdAB0AGUAZAAgAGcAZQB0ACAAdgBhAGwAdQBlAHMAIABmAHIAbwBtACAAMQBzAHQAIABhAHIAZwB1AG0AZQBuAHQAXABuACAAIAAgACAAIAAgACAAIAAgACAAIAAgAEkARgAoAEMATwBMAFUATQBOAFMAKABZACkAIAA9ACAAMgAsACAASQBOAEQARQBYACgAWQAsACAALAAgADEAKQAsACAASQBOAEQARQBYACgAWQAsACAAMQApACkALABcAG4AIAAgACAAIAAgACAAIAAgACAAIAAgACAAWABcAG4AIAAgACAAIAAgACAAIAAgACkALABcAG4AIAAgACAAIAAgACAAIAAgAG4ALAAgAEMATwBVAE4AVAAoAFkAbgApACwAXABuACAAIAAgACAAIAAgACAAIABJAEYAKABcAG4AIAAgACAAIAAgACAAIAAgACAAIAAgACAAbgAgAD0AIAAxACwAXABuACAAIAAgACAAIAAgACAAIAAgACAAIAAgADAALAAgAC8ALwAgAHQAaABlAHIAZQAgAGkAcwAgAG4AbwB0AGgAaQBuAGcAIAB0AG8AIABpAG4AdABlAGcAcgBhAHQAZQAgACgAagB1AHMAdAAgAG8AbgBlACAAcABvAGkAbgB0ACkAXABuACAAIAAgACAAIAAgACAAIAAgACAAIAAgAEwARQBUACgAXABuACAAIAAgACAAIAAgACAAIAAgACAAIAAgACAAIAAgACAALwAvACAAbgBlAGUAZAAgAGkAbgBkAGkAYwBlAHMAIABmAG8AcgAgAHQAaABlACAAcwB1AG0AbQBhAHQAaQBvAG4AXABuACAAIAAgACAAIAAgACAAIAAgACAAIAAgACAAIAAgACAAaQAsACAAUwBFAFEAVQBFAE4AQwBFACgAbgAgAC0AIAAxACwAIAAsACAAMgApACwAXABuACAAIAAgACAAIAAgACAAIAAgACAAIAAgACAAIAAgACAASQBGACgAXABuACAAIAAgACAAIAAgACAAIAAgACAAIAAgACAAIAAgACAAIAAgACAAIABDAE8AVQBOAFQAKABYAG4AKQAgAD0AIAAxACwAIAAvAC8AIABzAHQAZQBwACAAcwBpAHoAZQAgAG8AcgAgAHYAZQBjAHQAbwByAD8AXABuACAAIAAgACAAIAAgACAAIAAgACAAIAAgACAAIAAgACAAIAAgACAAIABTAFUATQAoADAALgA1ACAAKgAgAFgAbgAgACoAIAAoAEkATgBEAEUAWAAoAFkAbgAsACAAaQApACAAKwAgAEkATgBEAEUAWAAoAFkAbgAsACAAaQAgAC0AIAAxACkAKQApACwAXABuACAAIAAgACAAIAAgACAAIAAgACAAIAAgACAAIAAgACAAIAAgACAAIABTAFUATQAoADAALgA1ACAAKgAgACgASQBOAEQARQBYACgAWABuACwAIABpACkAIAAtACAASQBOAEQARQBYACgAWABuACwAIABpACAALQAgADEAKQApACAAKgAgACgASQBOAEQARQBYACgAWQBuACwAIABpACkAIAArACAASQBOAEQARQBYACgAWQBuACwAIABpACAALQAgADEAKQApACkAXABuACAAIAAgACAAIAAgACAAIAAgACAAIAAgACAAIAAgACAAKQBcAG4AIAAgACAAIAAgACAAIAAgACAAIAAgACAAKQBcAG4AIAAgACAAIAAgACAAIAAgACkAXABuACAAIAAgACAAKQBcAG4AKQA7ACIAfQBdACwAIgBwAHIAbwBqAGUAYwB0AE4AYQBtAGUAcwAiADoAWwAiAEwALgBTAHUAbQBtAGEAcgB5ACIALAAiAEwALgB0AG0AZQBhAG4AIgAsACIATAAuAEkAUQBSACIALAAiAEwALgBLAEQARQAiACwAIgBMAC4ARABlAG4AcwBpAHQAeQAiACwAIgBMAC4ASwBEAEUAbQBhAHgAIgAsACIATAAuAEoAaQB0AHQAZQByAFAAbABvAHQAIgAsACIATAAuAE0AQQBEACIALAAiAEwALgBRAFEAbgBvAHIAbQAiACwAIgBMAC4AUQBRAHIAZQBmACIALAAiAEwALgBCAG8AbwB0AHMAdAByAGEAcAAiACwAIgBMAC4AQgBpAG4AbwBtAGkAYQBsAEMASQAiACwAIgBMAC4ATQBlAGQAaQBhAG4AQwBJACIALAAiAEwALgBCAGkAbgBvAG0AaQBhAGwAVABlAHMAdAAiACwAIgBMAC4AdAB0AGUAcwB0AEUAUwAiACwAIgBMAC4AdAB0AGUAcwB0AFAAbwB3AGUAcgAiACwAIgBMAC4AQQBOAE8AVgBBACIALAAiAEwALgBMAEkATgBFAFMAVAAiACwAIgBMAC4ATwBMAFMAIgAsACIATAAuAFMAcgBlAHMAIgAsACIATAAuAFMAdABkAEEAZABkAG4AIgAsACIATAAuAFAAbwBsAHkATABTACIALAAiAEwALgBQAG8AbAB5AEgAYQB0ACIALAAiAEwALgBQAG8AbAB5AEMAbwBuAGYAIgAsACIATAAuAFAAbwBsAHkAUAByAGUAZAAiACwAIgBMAC4AUABvAGwAeQBJAG4AdgAiACwAIgBMAC4AUABvAGwAeQBSAGUAcwBpAGQAcwAiACwAIgBMAC4AUABvAGwAeQBTAHIAZQBzACIALAAiAEwALgBEAEYAXwBXAGUAbABjAGgAIgAsACIATAAuAFIAYQBuAGcAZQAiACwAIgBMAC4AUwBlAHIAaQBlAHMAIgAsACIATAAuAFUAbgBmAG8AbABkACIALAAiAEwALgBFAHkAZQAiACwAIgBMAC4ATwBuAGUAcwAiACwAIgBMAC4ATQBEAGkAYQBnACIALAAiAEwALgBJAG4AdABlAGcAcgBhAHQAZQAi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C8522DA8-B128-43F9-BD68-647100BB9B83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conc</vt:lpstr>
      <vt:lpstr>error</vt:lpstr>
      <vt:lpstr>gender</vt:lpstr>
      <vt:lpstr>Index!MacroTable</vt:lpstr>
      <vt:lpstr>measured</vt:lpstr>
      <vt:lpstr>semester</vt:lpstr>
      <vt:lpstr>StudentID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2026-08-27T13:09:08Z</dcterms:modified>
</cp:coreProperties>
</file>