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EB264C0D-CB18-43B8-A5CB-5CC9E6225CA6}" xr6:coauthVersionLast="47" xr6:coauthVersionMax="47" xr10:uidLastSave="{00000000-0000-0000-0000-000000000000}"/>
  <bookViews>
    <workbookView xWindow="-98" yWindow="-98" windowWidth="38596" windowHeight="20760" xr2:uid="{9776F95B-DF97-478E-BAFB-B8F1C6792028}"/>
  </bookViews>
  <sheets>
    <sheet name="Sheet1" sheetId="1" r:id="rId1"/>
  </sheets>
  <definedNames>
    <definedName name="ANOVA_data">Sheet1!$D$6:$H$55</definedName>
    <definedName name="CLS_SystemSeed" hidden="1">1392254452</definedName>
    <definedName name="Group">Sheet1!$C$6:$C$55</definedName>
    <definedName name="k">Sheet1!$T$34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ean">Sheet1!$B$3</definedName>
    <definedName name="n_i">Sheet1!$K$6:$K$55</definedName>
    <definedName name="s_b">Sheet1!$B$1</definedName>
    <definedName name="s_i">Sheet1!$J$6:$J$55</definedName>
    <definedName name="s_w">Sheet1!$B$2</definedName>
    <definedName name="xbar_i">Sheet1!$I$6:$I$55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 a="1"/>
  <c r="B6" i="1" s="1"/>
  <c r="D6" i="1" s="1" a="1"/>
  <c r="D6" i="1" s="1"/>
  <c r="T37" i="1"/>
  <c r="C6" i="1" a="1"/>
  <c r="C6" i="1" s="1"/>
  <c r="D8" i="1" l="1" a="1"/>
  <c r="D8" i="1" s="1"/>
  <c r="D24" i="1" a="1"/>
  <c r="D24" i="1" s="1"/>
  <c r="D40" i="1" a="1"/>
  <c r="D40" i="1" s="1"/>
  <c r="D12" i="1" a="1"/>
  <c r="D12" i="1" s="1"/>
  <c r="D28" i="1" a="1"/>
  <c r="D28" i="1" s="1"/>
  <c r="D44" i="1" a="1"/>
  <c r="D44" i="1" s="1"/>
  <c r="D16" i="1" a="1"/>
  <c r="D16" i="1" s="1"/>
  <c r="D32" i="1" a="1"/>
  <c r="D32" i="1" s="1"/>
  <c r="D48" i="1" a="1"/>
  <c r="D48" i="1" s="1"/>
  <c r="D20" i="1" a="1"/>
  <c r="D20" i="1" s="1"/>
  <c r="D36" i="1" a="1"/>
  <c r="D36" i="1" s="1"/>
  <c r="D52" i="1" a="1"/>
  <c r="D52" i="1" s="1"/>
  <c r="D9" i="1" a="1"/>
  <c r="D9" i="1" s="1"/>
  <c r="D13" i="1" a="1"/>
  <c r="D13" i="1" s="1"/>
  <c r="D17" i="1" a="1"/>
  <c r="D17" i="1" s="1"/>
  <c r="D21" i="1" a="1"/>
  <c r="D21" i="1" s="1"/>
  <c r="D25" i="1" a="1"/>
  <c r="D25" i="1" s="1"/>
  <c r="D29" i="1" a="1"/>
  <c r="D29" i="1" s="1"/>
  <c r="D33" i="1" a="1"/>
  <c r="D33" i="1" s="1"/>
  <c r="D37" i="1" a="1"/>
  <c r="D37" i="1" s="1"/>
  <c r="D41" i="1" a="1"/>
  <c r="D41" i="1" s="1"/>
  <c r="D45" i="1" a="1"/>
  <c r="D45" i="1" s="1"/>
  <c r="D49" i="1" a="1"/>
  <c r="D49" i="1" s="1"/>
  <c r="D53" i="1" a="1"/>
  <c r="D53" i="1" s="1"/>
  <c r="D10" i="1" a="1"/>
  <c r="D10" i="1" s="1"/>
  <c r="D14" i="1" a="1"/>
  <c r="D14" i="1" s="1"/>
  <c r="D18" i="1" a="1"/>
  <c r="D18" i="1" s="1"/>
  <c r="D22" i="1" a="1"/>
  <c r="D22" i="1" s="1"/>
  <c r="D26" i="1" a="1"/>
  <c r="D26" i="1" s="1"/>
  <c r="D30" i="1" a="1"/>
  <c r="D30" i="1" s="1"/>
  <c r="D34" i="1" a="1"/>
  <c r="D34" i="1" s="1"/>
  <c r="D38" i="1" a="1"/>
  <c r="D38" i="1" s="1"/>
  <c r="D42" i="1" a="1"/>
  <c r="D42" i="1" s="1"/>
  <c r="D46" i="1" a="1"/>
  <c r="D46" i="1" s="1"/>
  <c r="D50" i="1" a="1"/>
  <c r="D50" i="1" s="1"/>
  <c r="D54" i="1" a="1"/>
  <c r="D54" i="1" s="1"/>
  <c r="D7" i="1" a="1"/>
  <c r="D7" i="1" s="1"/>
  <c r="D11" i="1" a="1"/>
  <c r="D11" i="1" s="1"/>
  <c r="D15" i="1" a="1"/>
  <c r="D15" i="1" s="1"/>
  <c r="D19" i="1" a="1"/>
  <c r="D19" i="1" s="1"/>
  <c r="D23" i="1" a="1"/>
  <c r="D23" i="1" s="1"/>
  <c r="D27" i="1" a="1"/>
  <c r="D27" i="1" s="1"/>
  <c r="D31" i="1" a="1"/>
  <c r="D31" i="1" s="1"/>
  <c r="D35" i="1" a="1"/>
  <c r="D35" i="1" s="1"/>
  <c r="D39" i="1" a="1"/>
  <c r="D39" i="1" s="1"/>
  <c r="D43" i="1" a="1"/>
  <c r="D43" i="1" s="1"/>
  <c r="D47" i="1" a="1"/>
  <c r="D47" i="1" s="1"/>
  <c r="D51" i="1" a="1"/>
  <c r="D51" i="1" s="1"/>
  <c r="D55" i="1" a="1"/>
  <c r="D55" i="1" s="1"/>
  <c r="T35" i="1" l="1"/>
  <c r="I6" i="1" a="1"/>
  <c r="I6" i="1" s="1"/>
  <c r="P25" i="1" a="1"/>
  <c r="P25" i="1" s="1"/>
  <c r="J6" i="1" a="1"/>
  <c r="J6" i="1" s="1"/>
  <c r="M7" i="1" l="1"/>
  <c r="M44" i="1"/>
  <c r="M13" i="1"/>
  <c r="M33" i="1"/>
  <c r="N15" i="1"/>
  <c r="M21" i="1"/>
  <c r="M23" i="1"/>
  <c r="N31" i="1"/>
  <c r="M11" i="1"/>
  <c r="M28" i="1"/>
  <c r="M29" i="1"/>
  <c r="M31" i="1"/>
  <c r="M39" i="1"/>
  <c r="N12" i="1"/>
  <c r="M27" i="1"/>
  <c r="M9" i="1"/>
  <c r="M17" i="1"/>
  <c r="M49" i="1"/>
  <c r="N7" i="1"/>
  <c r="M25" i="1"/>
  <c r="N47" i="1"/>
  <c r="M34" i="1"/>
  <c r="M18" i="1"/>
  <c r="M50" i="1"/>
  <c r="M15" i="1"/>
  <c r="M40" i="1"/>
  <c r="N8" i="1"/>
  <c r="N42" i="1"/>
  <c r="N39" i="1"/>
  <c r="N34" i="1"/>
  <c r="M45" i="1"/>
  <c r="N54" i="1"/>
  <c r="N29" i="1"/>
  <c r="M32" i="1"/>
  <c r="N51" i="1"/>
  <c r="M20" i="1"/>
  <c r="N52" i="1"/>
  <c r="M47" i="1"/>
  <c r="M51" i="1"/>
  <c r="M53" i="1"/>
  <c r="N30" i="1"/>
  <c r="M48" i="1"/>
  <c r="N9" i="1"/>
  <c r="N50" i="1"/>
  <c r="N45" i="1"/>
  <c r="M16" i="1"/>
  <c r="N37" i="1"/>
  <c r="M55" i="1"/>
  <c r="M24" i="1"/>
  <c r="N20" i="1"/>
  <c r="N24" i="1"/>
  <c r="N13" i="1"/>
  <c r="N43" i="1"/>
  <c r="M30" i="1"/>
  <c r="N14" i="1"/>
  <c r="N11" i="1"/>
  <c r="N25" i="1"/>
  <c r="N26" i="1"/>
  <c r="M54" i="1"/>
  <c r="M12" i="1"/>
  <c r="N22" i="1"/>
  <c r="N19" i="1"/>
  <c r="M38" i="1"/>
  <c r="M52" i="1"/>
  <c r="N27" i="1"/>
  <c r="N44" i="1"/>
  <c r="N21" i="1"/>
  <c r="N35" i="1"/>
  <c r="N49" i="1"/>
  <c r="S28" i="1" a="1"/>
  <c r="M26" i="1"/>
  <c r="N53" i="1"/>
  <c r="N48" i="1"/>
  <c r="N33" i="1"/>
  <c r="M46" i="1"/>
  <c r="N6" i="1"/>
  <c r="M37" i="1"/>
  <c r="M19" i="1"/>
  <c r="M43" i="1"/>
  <c r="M10" i="1"/>
  <c r="N28" i="1"/>
  <c r="N23" i="1"/>
  <c r="N55" i="1"/>
  <c r="N18" i="1"/>
  <c r="M41" i="1"/>
  <c r="M14" i="1"/>
  <c r="N16" i="1"/>
  <c r="N36" i="1"/>
  <c r="N32" i="1"/>
  <c r="N41" i="1"/>
  <c r="N10" i="1"/>
  <c r="M35" i="1"/>
  <c r="N40" i="1"/>
  <c r="M8" i="1"/>
  <c r="N46" i="1"/>
  <c r="M36" i="1"/>
  <c r="N17" i="1"/>
  <c r="M42" i="1"/>
  <c r="M22" i="1"/>
  <c r="N38" i="1"/>
  <c r="M6" i="1"/>
  <c r="S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5" authorId="0" shapeId="0" xr:uid="{61325101-996E-4D62-BE27-1364CC0C335F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Usually this is not known!!</t>
        </r>
      </text>
    </comment>
    <comment ref="P24" authorId="0" shapeId="0" xr:uid="{00435E7A-CC21-41CA-A18D-4BE0A2089E6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Observed value</t>
        </r>
      </text>
    </comment>
    <comment ref="Q24" authorId="0" shapeId="0" xr:uid="{869D4B14-C8F1-491F-893A-4C607A799953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Added noise to avoid overplotting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<sst xmlns="http://schemas.openxmlformats.org/spreadsheetml/2006/main" count="31" uniqueCount="31">
  <si>
    <t>Group</t>
  </si>
  <si>
    <t>true grp mean</t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</si>
  <si>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B</t>
    </r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</si>
  <si>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W</t>
    </r>
  </si>
  <si>
    <t>m</t>
  </si>
  <si>
    <t>xbar_i</t>
  </si>
  <si>
    <t>s_i</t>
  </si>
  <si>
    <t>n_i</t>
  </si>
  <si>
    <t>&lt;-- true between-group variability (unknown)</t>
  </si>
  <si>
    <t>&lt;-- true within-group variability (unknown)</t>
  </si>
  <si>
    <t>&lt;-- true global/grand mean (unknown)</t>
  </si>
  <si>
    <t>lower</t>
  </si>
  <si>
    <t>upper</t>
  </si>
  <si>
    <t>JitterPlot</t>
  </si>
  <si>
    <t>For error bars</t>
  </si>
  <si>
    <t>&lt;-- jitter mean</t>
  </si>
  <si>
    <t>&lt;-- jitter halfwidth</t>
  </si>
  <si>
    <t>Value</t>
  </si>
  <si>
    <t>Jitter</t>
  </si>
  <si>
    <t>Group statistics</t>
  </si>
  <si>
    <t>Measurements</t>
  </si>
  <si>
    <t>ANOVA Output Table</t>
  </si>
  <si>
    <t>N</t>
  </si>
  <si>
    <t>&lt;-- count of all measurements</t>
  </si>
  <si>
    <t>n_0</t>
  </si>
  <si>
    <t>&lt;-- effective group size</t>
  </si>
  <si>
    <t>n_avg</t>
  </si>
  <si>
    <t>&lt;-- average group size</t>
  </si>
  <si>
    <t>k</t>
  </si>
  <si>
    <t>&lt;-- number of groups</t>
  </si>
  <si>
    <t>w_i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</si>
</sst>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vertAlign val="subscript"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0" fillId="0" borderId="3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18" fontId="0" fillId="0" borderId="0" xfId="0" applyNumberFormat="1" applyAlignment="1">
      <alignment horizontal="center"/>
    </xf>
    <xf numFmtId="18" fontId="0" fillId="0" borderId="0" xfId="0" applyNumberFormat="1"/>
    <xf numFmtId="4" fontId="0" fillId="0" borderId="7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" xfId="0" applyNumberFormat="1" applyBorder="1" applyAlignment="1">
      <alignment horizontal="center"/>
    </xf>
    <xf numFmtId="0" fontId="8" fillId="2" borderId="10" xfId="0" applyFont="1" applyFill="1" applyBorder="1" applyAlignment="1">
      <alignment horizontal="centerContinuous"/>
    </xf>
    <xf numFmtId="4" fontId="8" fillId="2" borderId="11" xfId="0" applyNumberFormat="1" applyFont="1" applyFill="1" applyBorder="1" applyAlignment="1">
      <alignment horizontal="centerContinuous"/>
    </xf>
    <xf numFmtId="0" fontId="8" fillId="2" borderId="11" xfId="0" applyFont="1" applyFill="1" applyBorder="1" applyAlignment="1">
      <alignment horizontal="centerContinuous"/>
    </xf>
    <xf numFmtId="0" fontId="8" fillId="2" borderId="12" xfId="0" applyFont="1" applyFill="1" applyBorder="1" applyAlignment="1">
      <alignment horizontal="centerContinuous"/>
    </xf>
    <xf numFmtId="0" fontId="0" fillId="0" borderId="8" xfId="0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errBars>
            <c:errDir val="x"/>
            <c:errBarType val="both"/>
            <c:errValType val="cust"/>
            <c:noEndCap val="1"/>
            <c:plus>
              <c:numRef>
                <c:f>Sheet1!$N$6:$N$55</c:f>
                <c:numCache>
                  <c:formatCode>General</c:formatCode>
                  <c:ptCount val="50"/>
                  <c:pt idx="0">
                    <c:v>6.0005651255185342</c:v>
                  </c:pt>
                  <c:pt idx="1">
                    <c:v>4.8012349275960489</c:v>
                  </c:pt>
                  <c:pt idx="2">
                    <c:v>2.4897233594179653</c:v>
                  </c:pt>
                  <c:pt idx="3">
                    <c:v>5.926622522834883</c:v>
                  </c:pt>
                  <c:pt idx="4">
                    <c:v>3.5064992762997953</c:v>
                  </c:pt>
                  <c:pt idx="5">
                    <c:v>5.2030658847378035</c:v>
                  </c:pt>
                  <c:pt idx="6">
                    <c:v>5.3508300899557923</c:v>
                  </c:pt>
                  <c:pt idx="7">
                    <c:v>4.4478510739317549</c:v>
                  </c:pt>
                  <c:pt idx="8">
                    <c:v>6.9140354734928238</c:v>
                  </c:pt>
                  <c:pt idx="9">
                    <c:v>5.4761729926273262</c:v>
                  </c:pt>
                  <c:pt idx="10">
                    <c:v>4.6294037773108947</c:v>
                  </c:pt>
                  <c:pt idx="11">
                    <c:v>4.1479374282901738</c:v>
                  </c:pt>
                  <c:pt idx="12">
                    <c:v>4.1177194545667035</c:v>
                  </c:pt>
                  <c:pt idx="13">
                    <c:v>1.5925131292178811</c:v>
                  </c:pt>
                  <c:pt idx="14">
                    <c:v>8.7932728651642869</c:v>
                  </c:pt>
                  <c:pt idx="15">
                    <c:v>5.1279603551478097</c:v>
                  </c:pt>
                  <c:pt idx="16">
                    <c:v>9.2006067022839417</c:v>
                  </c:pt>
                  <c:pt idx="17">
                    <c:v>1.5920216210346503</c:v>
                  </c:pt>
                  <c:pt idx="18">
                    <c:v>3.0283857633672042</c:v>
                  </c:pt>
                  <c:pt idx="19">
                    <c:v>4.9517996817125365</c:v>
                  </c:pt>
                  <c:pt idx="20">
                    <c:v>2.0420087815940278</c:v>
                  </c:pt>
                  <c:pt idx="21">
                    <c:v>7.7713498117625406</c:v>
                  </c:pt>
                  <c:pt idx="22">
                    <c:v>2.8157159654541744</c:v>
                  </c:pt>
                  <c:pt idx="23">
                    <c:v>6.0762902549264695</c:v>
                  </c:pt>
                  <c:pt idx="24">
                    <c:v>1.9230914161431159</c:v>
                  </c:pt>
                  <c:pt idx="25">
                    <c:v>5.5465021233064604</c:v>
                  </c:pt>
                  <c:pt idx="26">
                    <c:v>4.0957730342326215</c:v>
                  </c:pt>
                  <c:pt idx="27">
                    <c:v>3.1835183713539834</c:v>
                  </c:pt>
                  <c:pt idx="28">
                    <c:v>5.4368472410338526</c:v>
                  </c:pt>
                  <c:pt idx="29">
                    <c:v>4.3743356705941707</c:v>
                  </c:pt>
                  <c:pt idx="30">
                    <c:v>5.0827481477015048</c:v>
                  </c:pt>
                  <c:pt idx="31">
                    <c:v>2.7954483606032241</c:v>
                  </c:pt>
                  <c:pt idx="32">
                    <c:v>6.8400308281648421</c:v>
                  </c:pt>
                  <c:pt idx="33">
                    <c:v>3.388897324982814</c:v>
                  </c:pt>
                  <c:pt idx="34">
                    <c:v>6.3371652198718209</c:v>
                  </c:pt>
                  <c:pt idx="35">
                    <c:v>6.2979691816437047</c:v>
                  </c:pt>
                  <c:pt idx="36">
                    <c:v>2.3866731188790453</c:v>
                  </c:pt>
                  <c:pt idx="37">
                    <c:v>8.394451444760012</c:v>
                  </c:pt>
                  <c:pt idx="38">
                    <c:v>3.1728918202631462</c:v>
                  </c:pt>
                  <c:pt idx="39">
                    <c:v>3.2358118699006724</c:v>
                  </c:pt>
                  <c:pt idx="40">
                    <c:v>2.936678502434674</c:v>
                  </c:pt>
                  <c:pt idx="41">
                    <c:v>6.2302207552771947</c:v>
                  </c:pt>
                  <c:pt idx="42">
                    <c:v>4.1012780882563966</c:v>
                  </c:pt>
                  <c:pt idx="43">
                    <c:v>3.4369722213472969</c:v>
                  </c:pt>
                  <c:pt idx="44">
                    <c:v>6.8639037324688843</c:v>
                  </c:pt>
                  <c:pt idx="45">
                    <c:v>5.7670267752083788</c:v>
                  </c:pt>
                  <c:pt idx="46">
                    <c:v>1.493504287818034</c:v>
                  </c:pt>
                  <c:pt idx="47">
                    <c:v>2.6262310197474434</c:v>
                  </c:pt>
                  <c:pt idx="48">
                    <c:v>1.9840024153402496</c:v>
                  </c:pt>
                  <c:pt idx="49">
                    <c:v>3.9960431718025049</c:v>
                  </c:pt>
                </c:numCache>
              </c:numRef>
            </c:plus>
            <c:minus>
              <c:numRef>
                <c:f>Sheet1!$M$6:$M$55</c:f>
                <c:numCache>
                  <c:formatCode>General</c:formatCode>
                  <c:ptCount val="50"/>
                  <c:pt idx="0">
                    <c:v>5.433482557433198</c:v>
                  </c:pt>
                  <c:pt idx="1">
                    <c:v>5.483523500135874</c:v>
                  </c:pt>
                  <c:pt idx="2">
                    <c:v>4.7702278646587644</c:v>
                  </c:pt>
                  <c:pt idx="3">
                    <c:v>4.7449770247902876</c:v>
                  </c:pt>
                  <c:pt idx="4">
                    <c:v>2.2822831437126503</c:v>
                  </c:pt>
                  <c:pt idx="5">
                    <c:v>4.1782837920013343</c:v>
                  </c:pt>
                  <c:pt idx="6">
                    <c:v>7.7070704342191192</c:v>
                  </c:pt>
                  <c:pt idx="7">
                    <c:v>4.9865300354998752</c:v>
                  </c:pt>
                  <c:pt idx="8">
                    <c:v>4.1586109611313518</c:v>
                  </c:pt>
                  <c:pt idx="9">
                    <c:v>2.2938534800630563</c:v>
                  </c:pt>
                  <c:pt idx="10">
                    <c:v>4.0814158256212636</c:v>
                  </c:pt>
                  <c:pt idx="11">
                    <c:v>5.5375266847284585</c:v>
                  </c:pt>
                  <c:pt idx="12">
                    <c:v>4.1576929413921597</c:v>
                  </c:pt>
                  <c:pt idx="13">
                    <c:v>1.7493558235558631</c:v>
                  </c:pt>
                  <c:pt idx="14">
                    <c:v>4.771559952844374</c:v>
                  </c:pt>
                  <c:pt idx="15">
                    <c:v>2.6535735987878475</c:v>
                  </c:pt>
                  <c:pt idx="16">
                    <c:v>4.513544170711917</c:v>
                  </c:pt>
                  <c:pt idx="17">
                    <c:v>3.088907561213059</c:v>
                  </c:pt>
                  <c:pt idx="18">
                    <c:v>3.5209229891583043</c:v>
                  </c:pt>
                  <c:pt idx="19">
                    <c:v>3.3019297765158164</c:v>
                  </c:pt>
                  <c:pt idx="20">
                    <c:v>1.8821183850466028</c:v>
                  </c:pt>
                  <c:pt idx="21">
                    <c:v>7.1696331420289425</c:v>
                  </c:pt>
                  <c:pt idx="22">
                    <c:v>3.0878764322641707</c:v>
                  </c:pt>
                  <c:pt idx="23">
                    <c:v>5.6460425805381398</c:v>
                  </c:pt>
                  <c:pt idx="24">
                    <c:v>1.8957994546939716</c:v>
                  </c:pt>
                  <c:pt idx="25">
                    <c:v>4.1293910145878634</c:v>
                  </c:pt>
                  <c:pt idx="26">
                    <c:v>4.2551021912191729</c:v>
                  </c:pt>
                  <c:pt idx="27">
                    <c:v>2.2486578401206323</c:v>
                  </c:pt>
                  <c:pt idx="28">
                    <c:v>5.1148570792808599</c:v>
                  </c:pt>
                  <c:pt idx="29">
                    <c:v>4.2877370086561619</c:v>
                  </c:pt>
                  <c:pt idx="30">
                    <c:v>3.2764232050047113</c:v>
                  </c:pt>
                  <c:pt idx="31">
                    <c:v>2.2868643227623124</c:v>
                  </c:pt>
                  <c:pt idx="32">
                    <c:v>6.1367788028632511</c:v>
                  </c:pt>
                  <c:pt idx="33">
                    <c:v>3.6459246877251417</c:v>
                  </c:pt>
                  <c:pt idx="34">
                    <c:v>6.4487060061026753</c:v>
                  </c:pt>
                  <c:pt idx="35">
                    <c:v>7.2916679748318671</c:v>
                  </c:pt>
                  <c:pt idx="36">
                    <c:v>5.0586579335932882</c:v>
                  </c:pt>
                  <c:pt idx="37">
                    <c:v>4.0649605923373784</c:v>
                  </c:pt>
                  <c:pt idx="38">
                    <c:v>4.0905446250282225</c:v>
                  </c:pt>
                  <c:pt idx="39">
                    <c:v>3.622507588732983</c:v>
                  </c:pt>
                  <c:pt idx="40">
                    <c:v>2.8342579356974298</c:v>
                  </c:pt>
                  <c:pt idx="41">
                    <c:v>5.5983105345499311</c:v>
                  </c:pt>
                  <c:pt idx="42">
                    <c:v>5.2401581185306085</c:v>
                  </c:pt>
                  <c:pt idx="43">
                    <c:v>4.4617637489167805</c:v>
                  </c:pt>
                  <c:pt idx="44">
                    <c:v>3.2530824541185481</c:v>
                  </c:pt>
                  <c:pt idx="45">
                    <c:v>4.6553989793032997</c:v>
                  </c:pt>
                  <c:pt idx="46">
                    <c:v>1.2949573483094206</c:v>
                  </c:pt>
                  <c:pt idx="47">
                    <c:v>2.9860319718183774</c:v>
                  </c:pt>
                  <c:pt idx="48">
                    <c:v>1.3428098540550124</c:v>
                  </c:pt>
                  <c:pt idx="49">
                    <c:v>4.7480645545295168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Sheet1!$I$6:$I$55</c:f>
              <c:numCache>
                <c:formatCode>#,##0.00</c:formatCode>
                <c:ptCount val="50"/>
                <c:pt idx="0">
                  <c:v>26.107487731335617</c:v>
                </c:pt>
                <c:pt idx="1">
                  <c:v>26.340377184795727</c:v>
                </c:pt>
                <c:pt idx="2">
                  <c:v>33.400044719113659</c:v>
                </c:pt>
                <c:pt idx="3">
                  <c:v>37.96168350728</c:v>
                </c:pt>
                <c:pt idx="4">
                  <c:v>27.511226741331637</c:v>
                </c:pt>
                <c:pt idx="5">
                  <c:v>21.180040602677433</c:v>
                </c:pt>
                <c:pt idx="6">
                  <c:v>35.224961865090179</c:v>
                </c:pt>
                <c:pt idx="7">
                  <c:v>30.431811046505221</c:v>
                </c:pt>
                <c:pt idx="8">
                  <c:v>32.677756904833636</c:v>
                </c:pt>
                <c:pt idx="9">
                  <c:v>29.623809016109739</c:v>
                </c:pt>
                <c:pt idx="10">
                  <c:v>23.637509188987153</c:v>
                </c:pt>
                <c:pt idx="11">
                  <c:v>24.786438732370446</c:v>
                </c:pt>
                <c:pt idx="12">
                  <c:v>32.235325034743113</c:v>
                </c:pt>
                <c:pt idx="13">
                  <c:v>31.194937763277256</c:v>
                </c:pt>
                <c:pt idx="14">
                  <c:v>27.324296454444163</c:v>
                </c:pt>
                <c:pt idx="15">
                  <c:v>28.659325533922878</c:v>
                </c:pt>
                <c:pt idx="16">
                  <c:v>38.996538041483817</c:v>
                </c:pt>
                <c:pt idx="17">
                  <c:v>28.905774488450909</c:v>
                </c:pt>
                <c:pt idx="18">
                  <c:v>24.844221370148084</c:v>
                </c:pt>
                <c:pt idx="19">
                  <c:v>25.322027436835484</c:v>
                </c:pt>
                <c:pt idx="20">
                  <c:v>34.628420535151072</c:v>
                </c:pt>
                <c:pt idx="21">
                  <c:v>40.249096707018133</c:v>
                </c:pt>
                <c:pt idx="22">
                  <c:v>22.59210133175953</c:v>
                </c:pt>
                <c:pt idx="23">
                  <c:v>33.264752551594874</c:v>
                </c:pt>
                <c:pt idx="24">
                  <c:v>43.000058923307371</c:v>
                </c:pt>
                <c:pt idx="25">
                  <c:v>25.354331799819683</c:v>
                </c:pt>
                <c:pt idx="26">
                  <c:v>29.541349104415985</c:v>
                </c:pt>
                <c:pt idx="27">
                  <c:v>29.953159837041085</c:v>
                </c:pt>
                <c:pt idx="28">
                  <c:v>36.894802708197538</c:v>
                </c:pt>
                <c:pt idx="29">
                  <c:v>23.084008242434429</c:v>
                </c:pt>
                <c:pt idx="30">
                  <c:v>26.5339301038969</c:v>
                </c:pt>
                <c:pt idx="31">
                  <c:v>40.578636032129772</c:v>
                </c:pt>
                <c:pt idx="32">
                  <c:v>31.758108412104569</c:v>
                </c:pt>
                <c:pt idx="33">
                  <c:v>36.107606632226322</c:v>
                </c:pt>
                <c:pt idx="34">
                  <c:v>29.397028964507079</c:v>
                </c:pt>
                <c:pt idx="35">
                  <c:v>25.916625659809046</c:v>
                </c:pt>
                <c:pt idx="36">
                  <c:v>26.640100592747832</c:v>
                </c:pt>
                <c:pt idx="37">
                  <c:v>29.041454023674806</c:v>
                </c:pt>
                <c:pt idx="38">
                  <c:v>36.598313549373117</c:v>
                </c:pt>
                <c:pt idx="39">
                  <c:v>35.179443814382765</c:v>
                </c:pt>
                <c:pt idx="40">
                  <c:v>41.7563951995593</c:v>
                </c:pt>
                <c:pt idx="41">
                  <c:v>38.909759245705452</c:v>
                </c:pt>
                <c:pt idx="42">
                  <c:v>25.453840665635308</c:v>
                </c:pt>
                <c:pt idx="43">
                  <c:v>33.042144142607029</c:v>
                </c:pt>
                <c:pt idx="44">
                  <c:v>40.257478825288267</c:v>
                </c:pt>
                <c:pt idx="45">
                  <c:v>35.310427255639524</c:v>
                </c:pt>
                <c:pt idx="46">
                  <c:v>28.317341215922873</c:v>
                </c:pt>
                <c:pt idx="47">
                  <c:v>23.846500196973299</c:v>
                </c:pt>
                <c:pt idx="48">
                  <c:v>33.995077833845144</c:v>
                </c:pt>
                <c:pt idx="49">
                  <c:v>28.314548578980244</c:v>
                </c:pt>
              </c:numCache>
            </c:numRef>
          </c:xVal>
          <c:yVal>
            <c:numRef>
              <c:f>Sheet1!$C$6:$C$55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828-4D2D-B41D-03F4D66BC56B}"/>
            </c:ext>
          </c:extLst>
        </c:ser>
        <c:ser>
          <c:idx val="1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rgbClr val="002060">
                  <a:alpha val="50000"/>
                </a:srgbClr>
              </a:solidFill>
              <a:ln w="9525">
                <a:noFill/>
              </a:ln>
              <a:effectLst/>
            </c:spPr>
          </c:marker>
          <c:xVal>
            <c:numRef>
              <c:f>Sheet1!$P$25:$P$274</c:f>
              <c:numCache>
                <c:formatCode>#,##0.00</c:formatCode>
                <c:ptCount val="250"/>
                <c:pt idx="0">
                  <c:v>20.674005173902419</c:v>
                </c:pt>
                <c:pt idx="1">
                  <c:v>25.223293438591707</c:v>
                </c:pt>
                <c:pt idx="2">
                  <c:v>32.108052856854151</c:v>
                </c:pt>
                <c:pt idx="3">
                  <c:v>28.762342948902045</c:v>
                </c:pt>
                <c:pt idx="4">
                  <c:v>23.769744238427773</c:v>
                </c:pt>
                <c:pt idx="5">
                  <c:v>20.856853684659853</c:v>
                </c:pt>
                <c:pt idx="6">
                  <c:v>31.141612112391776</c:v>
                </c:pt>
                <c:pt idx="7">
                  <c:v>26.843459867722125</c:v>
                </c:pt>
                <c:pt idx="8">
                  <c:v>25.144271108066409</c:v>
                </c:pt>
                <c:pt idx="9">
                  <c:v>27.715689151138466</c:v>
                </c:pt>
                <c:pt idx="10">
                  <c:v>35.889768078531624</c:v>
                </c:pt>
                <c:pt idx="11">
                  <c:v>28.629816854454894</c:v>
                </c:pt>
                <c:pt idx="12">
                  <c:v>33.82828130753493</c:v>
                </c:pt>
                <c:pt idx="13">
                  <c:v>35.318085959231489</c:v>
                </c:pt>
                <c:pt idx="14">
                  <c:v>33.334271395815321</c:v>
                </c:pt>
                <c:pt idx="15">
                  <c:v>39.381436244855713</c:v>
                </c:pt>
                <c:pt idx="16">
                  <c:v>33.216706482489712</c:v>
                </c:pt>
                <c:pt idx="17">
                  <c:v>43.888306030114883</c:v>
                </c:pt>
                <c:pt idx="18">
                  <c:v>39.223252507757415</c:v>
                </c:pt>
                <c:pt idx="19">
                  <c:v>34.098716271182276</c:v>
                </c:pt>
                <c:pt idx="20">
                  <c:v>31.017726017631432</c:v>
                </c:pt>
                <c:pt idx="21">
                  <c:v>27.225539455236873</c:v>
                </c:pt>
                <c:pt idx="22">
                  <c:v>27.201759637170866</c:v>
                </c:pt>
                <c:pt idx="23">
                  <c:v>25.228943597618986</c:v>
                </c:pt>
                <c:pt idx="24">
                  <c:v>26.882164999000025</c:v>
                </c:pt>
                <c:pt idx="25">
                  <c:v>26.383106487415237</c:v>
                </c:pt>
                <c:pt idx="26">
                  <c:v>17.502894467197969</c:v>
                </c:pt>
                <c:pt idx="27">
                  <c:v>17.001756810676099</c:v>
                </c:pt>
                <c:pt idx="28">
                  <c:v>25.17142104720411</c:v>
                </c:pt>
                <c:pt idx="29">
                  <c:v>19.841024200893763</c:v>
                </c:pt>
                <c:pt idx="30">
                  <c:v>27.51789143087106</c:v>
                </c:pt>
                <c:pt idx="31">
                  <c:v>40.575791955045972</c:v>
                </c:pt>
                <c:pt idx="32">
                  <c:v>30.56575081672672</c:v>
                </c:pt>
                <c:pt idx="33">
                  <c:v>39.519129072406024</c:v>
                </c:pt>
                <c:pt idx="34">
                  <c:v>37.946246050401093</c:v>
                </c:pt>
                <c:pt idx="35">
                  <c:v>29.277174313936914</c:v>
                </c:pt>
                <c:pt idx="36">
                  <c:v>28.663620123563057</c:v>
                </c:pt>
                <c:pt idx="37">
                  <c:v>34.879662120436976</c:v>
                </c:pt>
                <c:pt idx="38">
                  <c:v>25.445281011005346</c:v>
                </c:pt>
                <c:pt idx="39">
                  <c:v>33.893317663583794</c:v>
                </c:pt>
                <c:pt idx="40">
                  <c:v>39.59179237832646</c:v>
                </c:pt>
                <c:pt idx="41">
                  <c:v>31.168071401317377</c:v>
                </c:pt>
                <c:pt idx="42">
                  <c:v>34.605098818861912</c:v>
                </c:pt>
                <c:pt idx="43">
                  <c:v>29.504675981960162</c:v>
                </c:pt>
                <c:pt idx="44">
                  <c:v>28.519145943702284</c:v>
                </c:pt>
                <c:pt idx="45">
                  <c:v>28.31533658379098</c:v>
                </c:pt>
                <c:pt idx="46">
                  <c:v>35.099982008737065</c:v>
                </c:pt>
                <c:pt idx="47">
                  <c:v>29.439856157985226</c:v>
                </c:pt>
                <c:pt idx="48">
                  <c:v>27.329955536046683</c:v>
                </c:pt>
                <c:pt idx="49">
                  <c:v>27.933914793988741</c:v>
                </c:pt>
                <c:pt idx="50">
                  <c:v>20.657762719506238</c:v>
                </c:pt>
                <c:pt idx="51">
                  <c:v>28.266912966298047</c:v>
                </c:pt>
                <c:pt idx="52">
                  <c:v>24.022352085227876</c:v>
                </c:pt>
                <c:pt idx="53">
                  <c:v>25.68442481053771</c:v>
                </c:pt>
                <c:pt idx="54">
                  <c:v>19.556093363365889</c:v>
                </c:pt>
                <c:pt idx="55">
                  <c:v>28.934376160660619</c:v>
                </c:pt>
                <c:pt idx="56">
                  <c:v>19.248912047641987</c:v>
                </c:pt>
                <c:pt idx="57">
                  <c:v>22.404011351049263</c:v>
                </c:pt>
                <c:pt idx="58">
                  <c:v>25.761995558086753</c:v>
                </c:pt>
                <c:pt idx="59">
                  <c:v>27.582898544413609</c:v>
                </c:pt>
                <c:pt idx="60">
                  <c:v>33.761751645657277</c:v>
                </c:pt>
                <c:pt idx="61">
                  <c:v>36.353044489309816</c:v>
                </c:pt>
                <c:pt idx="62">
                  <c:v>32.16760772639293</c:v>
                </c:pt>
                <c:pt idx="63">
                  <c:v>30.816589219004584</c:v>
                </c:pt>
                <c:pt idx="64">
                  <c:v>28.077632093350953</c:v>
                </c:pt>
                <c:pt idx="65">
                  <c:v>29.445581939721393</c:v>
                </c:pt>
                <c:pt idx="66">
                  <c:v>31.911425522730109</c:v>
                </c:pt>
                <c:pt idx="67">
                  <c:v>31.206633929242944</c:v>
                </c:pt>
                <c:pt idx="68">
                  <c:v>30.623596532196697</c:v>
                </c:pt>
                <c:pt idx="69">
                  <c:v>32.787450892495137</c:v>
                </c:pt>
                <c:pt idx="70">
                  <c:v>23.709605373206344</c:v>
                </c:pt>
                <c:pt idx="71">
                  <c:v>22.552736501599789</c:v>
                </c:pt>
                <c:pt idx="72">
                  <c:v>36.11756931960845</c:v>
                </c:pt>
                <c:pt idx="73">
                  <c:v>27.10937002502445</c:v>
                </c:pt>
                <c:pt idx="74">
                  <c:v>27.132201052781802</c:v>
                </c:pt>
                <c:pt idx="75">
                  <c:v>26.631503660513758</c:v>
                </c:pt>
                <c:pt idx="76">
                  <c:v>33.787285889070688</c:v>
                </c:pt>
                <c:pt idx="77">
                  <c:v>26.005751935135031</c:v>
                </c:pt>
                <c:pt idx="78">
                  <c:v>27.553597436884559</c:v>
                </c:pt>
                <c:pt idx="79">
                  <c:v>29.318488748010381</c:v>
                </c:pt>
                <c:pt idx="80">
                  <c:v>38.747345834056318</c:v>
                </c:pt>
                <c:pt idx="81">
                  <c:v>34.482993870771899</c:v>
                </c:pt>
                <c:pt idx="82">
                  <c:v>36.741321484152976</c:v>
                </c:pt>
                <c:pt idx="83">
                  <c:v>36.813884274670109</c:v>
                </c:pt>
                <c:pt idx="84">
                  <c:v>48.197144743767758</c:v>
                </c:pt>
                <c:pt idx="85">
                  <c:v>25.81686692723785</c:v>
                </c:pt>
                <c:pt idx="86">
                  <c:v>29.383568232412067</c:v>
                </c:pt>
                <c:pt idx="87">
                  <c:v>30.390320920649501</c:v>
                </c:pt>
                <c:pt idx="88">
                  <c:v>30.497796109485559</c:v>
                </c:pt>
                <c:pt idx="89">
                  <c:v>28.440320252469572</c:v>
                </c:pt>
                <c:pt idx="90">
                  <c:v>25.198393504299005</c:v>
                </c:pt>
                <c:pt idx="91">
                  <c:v>21.32329838098978</c:v>
                </c:pt>
                <c:pt idx="92">
                  <c:v>27.872607133515288</c:v>
                </c:pt>
                <c:pt idx="93">
                  <c:v>25.862999888479216</c:v>
                </c:pt>
                <c:pt idx="94">
                  <c:v>23.963807943457144</c:v>
                </c:pt>
                <c:pt idx="95">
                  <c:v>25.081175826952659</c:v>
                </c:pt>
                <c:pt idx="96">
                  <c:v>30.27382711854802</c:v>
                </c:pt>
                <c:pt idx="97">
                  <c:v>22.020097660319667</c:v>
                </c:pt>
                <c:pt idx="98">
                  <c:v>25.020940864417639</c:v>
                </c:pt>
                <c:pt idx="99">
                  <c:v>24.214095713939432</c:v>
                </c:pt>
                <c:pt idx="100">
                  <c:v>35.139356418809385</c:v>
                </c:pt>
                <c:pt idx="101">
                  <c:v>36.6704293167451</c:v>
                </c:pt>
                <c:pt idx="102">
                  <c:v>33.464288707077543</c:v>
                </c:pt>
                <c:pt idx="103">
                  <c:v>35.121726083018871</c:v>
                </c:pt>
                <c:pt idx="104">
                  <c:v>32.746302150104469</c:v>
                </c:pt>
                <c:pt idx="105">
                  <c:v>37.146841180347842</c:v>
                </c:pt>
                <c:pt idx="106">
                  <c:v>33.07946356498919</c:v>
                </c:pt>
                <c:pt idx="107">
                  <c:v>40.287884438628964</c:v>
                </c:pt>
                <c:pt idx="108">
                  <c:v>48.020446518780673</c:v>
                </c:pt>
                <c:pt idx="109">
                  <c:v>42.710847832343994</c:v>
                </c:pt>
                <c:pt idx="110">
                  <c:v>25.407817297213704</c:v>
                </c:pt>
                <c:pt idx="111">
                  <c:v>19.504224899495359</c:v>
                </c:pt>
                <c:pt idx="112">
                  <c:v>21.217998239941448</c:v>
                </c:pt>
                <c:pt idx="113">
                  <c:v>22.366783619958063</c:v>
                </c:pt>
                <c:pt idx="114">
                  <c:v>24.46368260218906</c:v>
                </c:pt>
                <c:pt idx="115">
                  <c:v>33.470461300085105</c:v>
                </c:pt>
                <c:pt idx="116">
                  <c:v>32.060189700719825</c:v>
                </c:pt>
                <c:pt idx="117">
                  <c:v>27.618709971056735</c:v>
                </c:pt>
                <c:pt idx="118">
                  <c:v>33.833358979591367</c:v>
                </c:pt>
                <c:pt idx="119">
                  <c:v>39.341042806521344</c:v>
                </c:pt>
                <c:pt idx="120">
                  <c:v>41.894701232877935</c:v>
                </c:pt>
                <c:pt idx="121">
                  <c:v>43.371966263167366</c:v>
                </c:pt>
                <c:pt idx="122">
                  <c:v>43.706217312427626</c:v>
                </c:pt>
                <c:pt idx="123">
                  <c:v>44.923150339450487</c:v>
                </c:pt>
                <c:pt idx="124">
                  <c:v>41.1042594686134</c:v>
                </c:pt>
                <c:pt idx="125">
                  <c:v>26.723902174641477</c:v>
                </c:pt>
                <c:pt idx="126">
                  <c:v>25.682322587031528</c:v>
                </c:pt>
                <c:pt idx="127">
                  <c:v>21.224940785231819</c:v>
                </c:pt>
                <c:pt idx="128">
                  <c:v>22.239659529067435</c:v>
                </c:pt>
                <c:pt idx="129">
                  <c:v>30.900833923126143</c:v>
                </c:pt>
                <c:pt idx="130">
                  <c:v>25.286246913196813</c:v>
                </c:pt>
                <c:pt idx="131">
                  <c:v>33.637122138648607</c:v>
                </c:pt>
                <c:pt idx="132">
                  <c:v>31.693823112734176</c:v>
                </c:pt>
                <c:pt idx="133">
                  <c:v>27.89380301658646</c:v>
                </c:pt>
                <c:pt idx="134">
                  <c:v>29.195750340913875</c:v>
                </c:pt>
                <c:pt idx="135">
                  <c:v>29.200220660742463</c:v>
                </c:pt>
                <c:pt idx="136">
                  <c:v>30.000057915595946</c:v>
                </c:pt>
                <c:pt idx="137">
                  <c:v>29.724340403551476</c:v>
                </c:pt>
                <c:pt idx="138">
                  <c:v>27.704501996920452</c:v>
                </c:pt>
                <c:pt idx="139">
                  <c:v>33.136678208395068</c:v>
                </c:pt>
                <c:pt idx="140">
                  <c:v>31.779945628916678</c:v>
                </c:pt>
                <c:pt idx="141">
                  <c:v>36.340407549515632</c:v>
                </c:pt>
                <c:pt idx="142">
                  <c:v>38.895215521195261</c:v>
                </c:pt>
                <c:pt idx="143">
                  <c:v>35.126794892128707</c:v>
                </c:pt>
                <c:pt idx="144">
                  <c:v>42.331649949231391</c:v>
                </c:pt>
                <c:pt idx="145">
                  <c:v>21.357425861905899</c:v>
                </c:pt>
                <c:pt idx="146">
                  <c:v>25.087074000037358</c:v>
                </c:pt>
                <c:pt idx="147">
                  <c:v>27.4583439130286</c:v>
                </c:pt>
                <c:pt idx="148">
                  <c:v>18.796271233778267</c:v>
                </c:pt>
                <c:pt idx="149">
                  <c:v>22.720926203422017</c:v>
                </c:pt>
                <c:pt idx="150">
                  <c:v>27.962175907882632</c:v>
                </c:pt>
                <c:pt idx="151">
                  <c:v>31.616678251598405</c:v>
                </c:pt>
                <c:pt idx="152">
                  <c:v>24.041572597873632</c:v>
                </c:pt>
                <c:pt idx="153">
                  <c:v>25.791716863237646</c:v>
                </c:pt>
                <c:pt idx="154">
                  <c:v>23.257506898892188</c:v>
                </c:pt>
                <c:pt idx="155">
                  <c:v>43.374084392732996</c:v>
                </c:pt>
                <c:pt idx="156">
                  <c:v>38.788417759618845</c:v>
                </c:pt>
                <c:pt idx="157">
                  <c:v>39.47031159471161</c:v>
                </c:pt>
                <c:pt idx="158">
                  <c:v>38.29177170936746</c:v>
                </c:pt>
                <c:pt idx="159">
                  <c:v>42.968594704217971</c:v>
                </c:pt>
                <c:pt idx="160">
                  <c:v>35.584862769536045</c:v>
                </c:pt>
                <c:pt idx="161">
                  <c:v>38.598139240269411</c:v>
                </c:pt>
                <c:pt idx="162">
                  <c:v>29.812801579006958</c:v>
                </c:pt>
                <c:pt idx="163">
                  <c:v>25.621329609241318</c:v>
                </c:pt>
                <c:pt idx="164">
                  <c:v>29.17340886246912</c:v>
                </c:pt>
                <c:pt idx="165">
                  <c:v>36.239247898860249</c:v>
                </c:pt>
                <c:pt idx="166">
                  <c:v>32.46168194450118</c:v>
                </c:pt>
                <c:pt idx="167">
                  <c:v>39.496503957209136</c:v>
                </c:pt>
                <c:pt idx="168">
                  <c:v>34.839826216190161</c:v>
                </c:pt>
                <c:pt idx="169">
                  <c:v>37.500773144370861</c:v>
                </c:pt>
                <c:pt idx="170">
                  <c:v>26.473755643440807</c:v>
                </c:pt>
                <c:pt idx="171">
                  <c:v>32.696082347293746</c:v>
                </c:pt>
                <c:pt idx="172">
                  <c:v>22.948322958404404</c:v>
                </c:pt>
                <c:pt idx="173">
                  <c:v>35.7341941843789</c:v>
                </c:pt>
                <c:pt idx="174">
                  <c:v>29.132789689017557</c:v>
                </c:pt>
                <c:pt idx="175">
                  <c:v>23.927742829433058</c:v>
                </c:pt>
                <c:pt idx="176">
                  <c:v>18.624957684977179</c:v>
                </c:pt>
                <c:pt idx="177">
                  <c:v>26.79407957343523</c:v>
                </c:pt>
                <c:pt idx="178">
                  <c:v>32.214594841452751</c:v>
                </c:pt>
                <c:pt idx="179">
                  <c:v>28.021753369747014</c:v>
                </c:pt>
                <c:pt idx="180">
                  <c:v>26.541529107700057</c:v>
                </c:pt>
                <c:pt idx="181">
                  <c:v>29.026773711626877</c:v>
                </c:pt>
                <c:pt idx="182">
                  <c:v>28.051722817333648</c:v>
                </c:pt>
                <c:pt idx="183">
                  <c:v>27.999034667924029</c:v>
                </c:pt>
                <c:pt idx="184">
                  <c:v>21.581442659154543</c:v>
                </c:pt>
                <c:pt idx="185">
                  <c:v>37.435905468434818</c:v>
                </c:pt>
                <c:pt idx="186">
                  <c:v>25.06130957044077</c:v>
                </c:pt>
                <c:pt idx="187">
                  <c:v>24.976493431337428</c:v>
                </c:pt>
                <c:pt idx="188">
                  <c:v>27.725917772761179</c:v>
                </c:pt>
                <c:pt idx="189">
                  <c:v>30.007643875399822</c:v>
                </c:pt>
                <c:pt idx="190">
                  <c:v>39.771205369636263</c:v>
                </c:pt>
                <c:pt idx="191">
                  <c:v>37.293323885011809</c:v>
                </c:pt>
                <c:pt idx="192">
                  <c:v>32.507768924344894</c:v>
                </c:pt>
                <c:pt idx="193">
                  <c:v>34.287453700243177</c:v>
                </c:pt>
                <c:pt idx="194">
                  <c:v>39.131815867629392</c:v>
                </c:pt>
                <c:pt idx="195">
                  <c:v>33.673527181922182</c:v>
                </c:pt>
                <c:pt idx="196">
                  <c:v>36.115344226877681</c:v>
                </c:pt>
                <c:pt idx="197">
                  <c:v>31.556936225649782</c:v>
                </c:pt>
                <c:pt idx="198">
                  <c:v>38.415255684283437</c:v>
                </c:pt>
                <c:pt idx="199">
                  <c:v>36.136155753180731</c:v>
                </c:pt>
                <c:pt idx="200">
                  <c:v>38.92213726386187</c:v>
                </c:pt>
                <c:pt idx="201">
                  <c:v>41.247025683950923</c:v>
                </c:pt>
                <c:pt idx="202">
                  <c:v>44.383217042584874</c:v>
                </c:pt>
                <c:pt idx="203">
                  <c:v>39.536522305404887</c:v>
                </c:pt>
                <c:pt idx="204">
                  <c:v>44.693073701993974</c:v>
                </c:pt>
                <c:pt idx="205">
                  <c:v>45.139980000982646</c:v>
                </c:pt>
                <c:pt idx="206">
                  <c:v>37.521165671347106</c:v>
                </c:pt>
                <c:pt idx="207">
                  <c:v>40.83167896230534</c:v>
                </c:pt>
                <c:pt idx="208">
                  <c:v>37.744522882736632</c:v>
                </c:pt>
                <c:pt idx="209">
                  <c:v>33.311448711155521</c:v>
                </c:pt>
                <c:pt idx="210">
                  <c:v>27.749615427034314</c:v>
                </c:pt>
                <c:pt idx="211">
                  <c:v>29.555118753891705</c:v>
                </c:pt>
                <c:pt idx="212">
                  <c:v>20.2136825471047</c:v>
                </c:pt>
                <c:pt idx="213">
                  <c:v>21.794781980945757</c:v>
                </c:pt>
                <c:pt idx="214">
                  <c:v>27.956004619200073</c:v>
                </c:pt>
                <c:pt idx="215">
                  <c:v>36.479116363954326</c:v>
                </c:pt>
                <c:pt idx="216">
                  <c:v>36.456112760816154</c:v>
                </c:pt>
                <c:pt idx="217">
                  <c:v>31.071095686834528</c:v>
                </c:pt>
                <c:pt idx="218">
                  <c:v>28.580380393690248</c:v>
                </c:pt>
                <c:pt idx="219">
                  <c:v>32.624015507739884</c:v>
                </c:pt>
                <c:pt idx="220">
                  <c:v>37.438119734718576</c:v>
                </c:pt>
                <c:pt idx="221">
                  <c:v>39.202627168259248</c:v>
                </c:pt>
                <c:pt idx="222">
                  <c:v>47.121382557757151</c:v>
                </c:pt>
                <c:pt idx="223">
                  <c:v>37.004396371169719</c:v>
                </c:pt>
                <c:pt idx="224">
                  <c:v>40.520868294536655</c:v>
                </c:pt>
                <c:pt idx="225">
                  <c:v>36.688748941426333</c:v>
                </c:pt>
                <c:pt idx="226">
                  <c:v>30.655028276336225</c:v>
                </c:pt>
                <c:pt idx="227">
                  <c:v>41.077454030847903</c:v>
                </c:pt>
                <c:pt idx="228">
                  <c:v>31.75868479766909</c:v>
                </c:pt>
                <c:pt idx="229">
                  <c:v>36.372220231918078</c:v>
                </c:pt>
                <c:pt idx="230">
                  <c:v>27.411262725404409</c:v>
                </c:pt>
                <c:pt idx="231">
                  <c:v>28.515270893855003</c:v>
                </c:pt>
                <c:pt idx="232">
                  <c:v>29.810845503740907</c:v>
                </c:pt>
                <c:pt idx="233">
                  <c:v>27.022383867613453</c:v>
                </c:pt>
                <c:pt idx="234">
                  <c:v>28.826943089000601</c:v>
                </c:pt>
                <c:pt idx="235">
                  <c:v>26.472731216720742</c:v>
                </c:pt>
                <c:pt idx="236">
                  <c:v>20.860468225154921</c:v>
                </c:pt>
                <c:pt idx="237">
                  <c:v>23.400830617993623</c:v>
                </c:pt>
                <c:pt idx="238">
                  <c:v>23.256910574524042</c:v>
                </c:pt>
                <c:pt idx="239">
                  <c:v>25.241560350473165</c:v>
                </c:pt>
                <c:pt idx="240">
                  <c:v>33.94736953795924</c:v>
                </c:pt>
                <c:pt idx="241">
                  <c:v>33.702958216374391</c:v>
                </c:pt>
                <c:pt idx="242">
                  <c:v>33.69371318591655</c:v>
                </c:pt>
                <c:pt idx="243">
                  <c:v>35.979080249185394</c:v>
                </c:pt>
                <c:pt idx="244">
                  <c:v>32.652267979790132</c:v>
                </c:pt>
                <c:pt idx="245">
                  <c:v>31.726485757930277</c:v>
                </c:pt>
                <c:pt idx="246">
                  <c:v>26.852377613894873</c:v>
                </c:pt>
                <c:pt idx="247">
                  <c:v>32.310591750782748</c:v>
                </c:pt>
                <c:pt idx="248">
                  <c:v>23.566484024450727</c:v>
                </c:pt>
                <c:pt idx="249">
                  <c:v>27.116803747842585</c:v>
                </c:pt>
              </c:numCache>
            </c:numRef>
          </c:xVal>
          <c:yVal>
            <c:numRef>
              <c:f>Sheet1!$Q$25:$Q$274</c:f>
              <c:numCache>
                <c:formatCode>#,##0.00</c:formatCode>
                <c:ptCount val="250"/>
                <c:pt idx="0">
                  <c:v>-3.3102309300422803</c:v>
                </c:pt>
                <c:pt idx="1">
                  <c:v>-3.1654942683256291</c:v>
                </c:pt>
                <c:pt idx="2">
                  <c:v>-2.2755684980299895</c:v>
                </c:pt>
                <c:pt idx="3">
                  <c:v>-3.3196889889303427</c:v>
                </c:pt>
                <c:pt idx="4">
                  <c:v>-2.7553239866171682</c:v>
                </c:pt>
                <c:pt idx="5">
                  <c:v>-2.4222191841754275</c:v>
                </c:pt>
                <c:pt idx="6">
                  <c:v>-2.7282504103618139</c:v>
                </c:pt>
                <c:pt idx="7">
                  <c:v>-3.6440791588959884</c:v>
                </c:pt>
                <c:pt idx="8">
                  <c:v>-2.5478271015758178</c:v>
                </c:pt>
                <c:pt idx="9">
                  <c:v>-2.7844335449286044</c:v>
                </c:pt>
                <c:pt idx="10">
                  <c:v>-3.7370208956519031</c:v>
                </c:pt>
                <c:pt idx="11">
                  <c:v>-3.4381224663185002</c:v>
                </c:pt>
                <c:pt idx="12">
                  <c:v>-2.0265646736407641</c:v>
                </c:pt>
                <c:pt idx="13">
                  <c:v>-2.8785357990653919</c:v>
                </c:pt>
                <c:pt idx="14">
                  <c:v>-3.2845198666603252</c:v>
                </c:pt>
                <c:pt idx="15">
                  <c:v>-2.6918300300862419</c:v>
                </c:pt>
                <c:pt idx="16">
                  <c:v>-2.0970676710134146</c:v>
                </c:pt>
                <c:pt idx="17">
                  <c:v>-2.3537181951413149</c:v>
                </c:pt>
                <c:pt idx="18">
                  <c:v>-2.937580012574001</c:v>
                </c:pt>
                <c:pt idx="19">
                  <c:v>-3.1495445685979391</c:v>
                </c:pt>
                <c:pt idx="20">
                  <c:v>-2.989810573930805</c:v>
                </c:pt>
                <c:pt idx="21">
                  <c:v>-2.0531924658088756</c:v>
                </c:pt>
                <c:pt idx="22">
                  <c:v>-3.4488197523866218</c:v>
                </c:pt>
                <c:pt idx="23">
                  <c:v>-3.8301755243748983</c:v>
                </c:pt>
                <c:pt idx="24">
                  <c:v>-3.8016077499541727</c:v>
                </c:pt>
                <c:pt idx="25">
                  <c:v>-2.8725077259182727</c:v>
                </c:pt>
                <c:pt idx="26">
                  <c:v>-3.5276381223691815</c:v>
                </c:pt>
                <c:pt idx="27">
                  <c:v>-2.2288458707984065</c:v>
                </c:pt>
                <c:pt idx="28">
                  <c:v>-2.675607747131334</c:v>
                </c:pt>
                <c:pt idx="29">
                  <c:v>-3.5690586871327779</c:v>
                </c:pt>
                <c:pt idx="30">
                  <c:v>-2.8798632429858557</c:v>
                </c:pt>
                <c:pt idx="31">
                  <c:v>-3.4655564094764619</c:v>
                </c:pt>
                <c:pt idx="32">
                  <c:v>-3.8463764139180983</c:v>
                </c:pt>
                <c:pt idx="33">
                  <c:v>-3.5810357017386867</c:v>
                </c:pt>
                <c:pt idx="34">
                  <c:v>-2.5299472105901284</c:v>
                </c:pt>
                <c:pt idx="35">
                  <c:v>-3.5645107398663707</c:v>
                </c:pt>
                <c:pt idx="36">
                  <c:v>-2.8178026888115464</c:v>
                </c:pt>
                <c:pt idx="37">
                  <c:v>-3.500849870765693</c:v>
                </c:pt>
                <c:pt idx="38">
                  <c:v>-2.6206246766974672</c:v>
                </c:pt>
                <c:pt idx="39">
                  <c:v>-3.8495824892141446</c:v>
                </c:pt>
                <c:pt idx="40">
                  <c:v>-2.2932227062638524</c:v>
                </c:pt>
                <c:pt idx="41">
                  <c:v>-2.7025471281802775</c:v>
                </c:pt>
                <c:pt idx="42">
                  <c:v>-2.9815922442056895</c:v>
                </c:pt>
                <c:pt idx="43">
                  <c:v>-3.2109013232060768</c:v>
                </c:pt>
                <c:pt idx="44">
                  <c:v>-2.2081773046846829</c:v>
                </c:pt>
                <c:pt idx="45">
                  <c:v>-2.2775408511939332</c:v>
                </c:pt>
                <c:pt idx="46">
                  <c:v>-2.4843845838553689</c:v>
                </c:pt>
                <c:pt idx="47">
                  <c:v>-2.0380895637150913</c:v>
                </c:pt>
                <c:pt idx="48">
                  <c:v>-2.4671969133018226</c:v>
                </c:pt>
                <c:pt idx="49">
                  <c:v>-3.1879743649521011</c:v>
                </c:pt>
                <c:pt idx="50">
                  <c:v>-2.8038972524606001</c:v>
                </c:pt>
                <c:pt idx="51">
                  <c:v>-2.7886330443591851</c:v>
                </c:pt>
                <c:pt idx="52">
                  <c:v>-2.2327052167523389</c:v>
                </c:pt>
                <c:pt idx="53">
                  <c:v>-2.5908450755392347</c:v>
                </c:pt>
                <c:pt idx="54">
                  <c:v>-3.6369278482808114</c:v>
                </c:pt>
                <c:pt idx="55">
                  <c:v>-2.1053833928693031</c:v>
                </c:pt>
                <c:pt idx="56">
                  <c:v>-2.7220993067037504</c:v>
                </c:pt>
                <c:pt idx="57">
                  <c:v>-3.355505228609752</c:v>
                </c:pt>
                <c:pt idx="58">
                  <c:v>-2.4694068310314696</c:v>
                </c:pt>
                <c:pt idx="59">
                  <c:v>-2.5900286073574943</c:v>
                </c:pt>
                <c:pt idx="60">
                  <c:v>-2.2059536573970977</c:v>
                </c:pt>
                <c:pt idx="61">
                  <c:v>-3.0816524559354681</c:v>
                </c:pt>
                <c:pt idx="62">
                  <c:v>-2.3027825540567362</c:v>
                </c:pt>
                <c:pt idx="63">
                  <c:v>-3.4326385230637504</c:v>
                </c:pt>
                <c:pt idx="64">
                  <c:v>-2.7149263745028254</c:v>
                </c:pt>
                <c:pt idx="65">
                  <c:v>-3.8322434489339092</c:v>
                </c:pt>
                <c:pt idx="66">
                  <c:v>-3.1830958540379757</c:v>
                </c:pt>
                <c:pt idx="67">
                  <c:v>-3.6253118282889507</c:v>
                </c:pt>
                <c:pt idx="68">
                  <c:v>-3.8193295843168231</c:v>
                </c:pt>
                <c:pt idx="69">
                  <c:v>-2.0674339587483024</c:v>
                </c:pt>
                <c:pt idx="70">
                  <c:v>-3.0402021158566606</c:v>
                </c:pt>
                <c:pt idx="71">
                  <c:v>-2.3563622200353018</c:v>
                </c:pt>
                <c:pt idx="72">
                  <c:v>-3.9126528792900475</c:v>
                </c:pt>
                <c:pt idx="73">
                  <c:v>-2.9601092215670661</c:v>
                </c:pt>
                <c:pt idx="74">
                  <c:v>-3.242185102582785</c:v>
                </c:pt>
                <c:pt idx="75">
                  <c:v>-3.9048295514241382</c:v>
                </c:pt>
                <c:pt idx="76">
                  <c:v>-3.1670575529336427</c:v>
                </c:pt>
                <c:pt idx="77">
                  <c:v>-2.4946705233524531</c:v>
                </c:pt>
                <c:pt idx="78">
                  <c:v>-3.1643546460988676</c:v>
                </c:pt>
                <c:pt idx="79">
                  <c:v>-2.2442612847137307</c:v>
                </c:pt>
                <c:pt idx="80">
                  <c:v>-2.9230851868457348</c:v>
                </c:pt>
                <c:pt idx="81">
                  <c:v>-3.5959756708042381</c:v>
                </c:pt>
                <c:pt idx="82">
                  <c:v>-2.848469873946132</c:v>
                </c:pt>
                <c:pt idx="83">
                  <c:v>-2.1294627883491746</c:v>
                </c:pt>
                <c:pt idx="84">
                  <c:v>-2.0011833878702427</c:v>
                </c:pt>
                <c:pt idx="85">
                  <c:v>-3.1439345205363045</c:v>
                </c:pt>
                <c:pt idx="86">
                  <c:v>-3.617141103119121</c:v>
                </c:pt>
                <c:pt idx="87">
                  <c:v>-3.7284841970173441</c:v>
                </c:pt>
                <c:pt idx="88">
                  <c:v>-3.033652366074012</c:v>
                </c:pt>
                <c:pt idx="89">
                  <c:v>-2.6550969452053499</c:v>
                </c:pt>
                <c:pt idx="90">
                  <c:v>-2.6492108521903504</c:v>
                </c:pt>
                <c:pt idx="91">
                  <c:v>-2.2338182329547358</c:v>
                </c:pt>
                <c:pt idx="92">
                  <c:v>-2.480320173700906</c:v>
                </c:pt>
                <c:pt idx="93">
                  <c:v>-2.2091427034591931</c:v>
                </c:pt>
                <c:pt idx="94">
                  <c:v>-2.0992236865842777</c:v>
                </c:pt>
                <c:pt idx="95">
                  <c:v>-2.3564821306154977</c:v>
                </c:pt>
                <c:pt idx="96">
                  <c:v>-3.2357312827544096</c:v>
                </c:pt>
                <c:pt idx="97">
                  <c:v>-2.4358222610526217</c:v>
                </c:pt>
                <c:pt idx="98">
                  <c:v>-3.1863578766772616</c:v>
                </c:pt>
                <c:pt idx="99">
                  <c:v>-2.2912872241620974</c:v>
                </c:pt>
                <c:pt idx="100">
                  <c:v>-3.9318062123858968</c:v>
                </c:pt>
                <c:pt idx="101">
                  <c:v>-3.5359465538316672</c:v>
                </c:pt>
                <c:pt idx="102">
                  <c:v>-3.0533108550735855</c:v>
                </c:pt>
                <c:pt idx="103">
                  <c:v>-2.2869596203749847</c:v>
                </c:pt>
                <c:pt idx="104">
                  <c:v>-2.5575978045332306</c:v>
                </c:pt>
                <c:pt idx="105">
                  <c:v>-3.3505257958521568</c:v>
                </c:pt>
                <c:pt idx="106">
                  <c:v>-3.4871470632066486</c:v>
                </c:pt>
                <c:pt idx="107">
                  <c:v>-3.3137439655457794</c:v>
                </c:pt>
                <c:pt idx="108">
                  <c:v>-2.5993753601549683</c:v>
                </c:pt>
                <c:pt idx="109">
                  <c:v>-3.2725217995067837</c:v>
                </c:pt>
                <c:pt idx="110">
                  <c:v>-2.2745846749002565</c:v>
                </c:pt>
                <c:pt idx="111">
                  <c:v>-2.1522126584025454</c:v>
                </c:pt>
                <c:pt idx="112">
                  <c:v>-2.4018978803238458</c:v>
                </c:pt>
                <c:pt idx="113">
                  <c:v>-3.9563008492279668</c:v>
                </c:pt>
                <c:pt idx="114">
                  <c:v>-2.0962627270176686</c:v>
                </c:pt>
                <c:pt idx="115">
                  <c:v>-3.4214316042241109</c:v>
                </c:pt>
                <c:pt idx="116">
                  <c:v>-3.1540518431432574</c:v>
                </c:pt>
                <c:pt idx="117">
                  <c:v>-3.3145913070720905</c:v>
                </c:pt>
                <c:pt idx="118">
                  <c:v>-3.6818525497603543</c:v>
                </c:pt>
                <c:pt idx="119">
                  <c:v>-3.5027098766203686</c:v>
                </c:pt>
                <c:pt idx="120">
                  <c:v>-3.0601634365105497</c:v>
                </c:pt>
                <c:pt idx="121">
                  <c:v>-3.2546458368398694</c:v>
                </c:pt>
                <c:pt idx="122">
                  <c:v>-2.5651471596385855</c:v>
                </c:pt>
                <c:pt idx="123">
                  <c:v>-2.3891356294399726</c:v>
                </c:pt>
                <c:pt idx="124">
                  <c:v>-3.3631905791681254</c:v>
                </c:pt>
                <c:pt idx="125">
                  <c:v>-3.4983544961363693</c:v>
                </c:pt>
                <c:pt idx="126">
                  <c:v>-2.9255874234600601</c:v>
                </c:pt>
                <c:pt idx="127">
                  <c:v>-3.0346433734263698</c:v>
                </c:pt>
                <c:pt idx="128">
                  <c:v>-2.7968259825046213</c:v>
                </c:pt>
                <c:pt idx="129">
                  <c:v>-3.6647073996719572</c:v>
                </c:pt>
                <c:pt idx="130">
                  <c:v>-2.2132689357399284</c:v>
                </c:pt>
                <c:pt idx="131">
                  <c:v>-2.6504542898799359</c:v>
                </c:pt>
                <c:pt idx="132">
                  <c:v>-2.7539924262507616</c:v>
                </c:pt>
                <c:pt idx="133">
                  <c:v>-3.2133975751413004</c:v>
                </c:pt>
                <c:pt idx="134">
                  <c:v>-2.1635700333413914</c:v>
                </c:pt>
                <c:pt idx="135">
                  <c:v>-3.894429103949328</c:v>
                </c:pt>
                <c:pt idx="136">
                  <c:v>-3.0295023496764246</c:v>
                </c:pt>
                <c:pt idx="137">
                  <c:v>-3.2501897841068597</c:v>
                </c:pt>
                <c:pt idx="138">
                  <c:v>-2.0420204724984896</c:v>
                </c:pt>
                <c:pt idx="139">
                  <c:v>-2.1347581499509714</c:v>
                </c:pt>
                <c:pt idx="140">
                  <c:v>-3.377318640738765</c:v>
                </c:pt>
                <c:pt idx="141">
                  <c:v>-2.7176234568459883</c:v>
                </c:pt>
                <c:pt idx="142">
                  <c:v>-3.8786957160053475</c:v>
                </c:pt>
                <c:pt idx="143">
                  <c:v>-2.7965383546919376</c:v>
                </c:pt>
                <c:pt idx="144">
                  <c:v>-3.8485115026698811</c:v>
                </c:pt>
                <c:pt idx="145">
                  <c:v>-2.908175324646245</c:v>
                </c:pt>
                <c:pt idx="146">
                  <c:v>-2.0858330332188904</c:v>
                </c:pt>
                <c:pt idx="147">
                  <c:v>-2.6804545325406992</c:v>
                </c:pt>
                <c:pt idx="148">
                  <c:v>-2.2019117759366056</c:v>
                </c:pt>
                <c:pt idx="149">
                  <c:v>-3.2703487202430335</c:v>
                </c:pt>
                <c:pt idx="150">
                  <c:v>-3.8353153681390948</c:v>
                </c:pt>
                <c:pt idx="151">
                  <c:v>-2.9149690502194545</c:v>
                </c:pt>
                <c:pt idx="152">
                  <c:v>-2.8624437373633116</c:v>
                </c:pt>
                <c:pt idx="153">
                  <c:v>-3.2018865813316588</c:v>
                </c:pt>
                <c:pt idx="154">
                  <c:v>-2.8752424728104895</c:v>
                </c:pt>
                <c:pt idx="155">
                  <c:v>-3.1080748532835218</c:v>
                </c:pt>
                <c:pt idx="156">
                  <c:v>-3.9611277425176734</c:v>
                </c:pt>
                <c:pt idx="157">
                  <c:v>-2.0644867957948603</c:v>
                </c:pt>
                <c:pt idx="158">
                  <c:v>-3.0854127920512515</c:v>
                </c:pt>
                <c:pt idx="159">
                  <c:v>-2.6586739271819981</c:v>
                </c:pt>
                <c:pt idx="160">
                  <c:v>-3.6884740747140237</c:v>
                </c:pt>
                <c:pt idx="161">
                  <c:v>-3.1325855051492191</c:v>
                </c:pt>
                <c:pt idx="162">
                  <c:v>-2.7854824619209437</c:v>
                </c:pt>
                <c:pt idx="163">
                  <c:v>-3.7757101324085895</c:v>
                </c:pt>
                <c:pt idx="164">
                  <c:v>-3.0314615786421273</c:v>
                </c:pt>
                <c:pt idx="165">
                  <c:v>-3.2564449900751113</c:v>
                </c:pt>
                <c:pt idx="166">
                  <c:v>-2.7609760652682587</c:v>
                </c:pt>
                <c:pt idx="167">
                  <c:v>-2.1000863995902908</c:v>
                </c:pt>
                <c:pt idx="168">
                  <c:v>-3.483656853489034</c:v>
                </c:pt>
                <c:pt idx="169">
                  <c:v>-3.7631283429758202</c:v>
                </c:pt>
                <c:pt idx="170">
                  <c:v>-2.3165207574629525</c:v>
                </c:pt>
                <c:pt idx="171">
                  <c:v>-3.4770061567172053</c:v>
                </c:pt>
                <c:pt idx="172">
                  <c:v>-3.5372807330772571</c:v>
                </c:pt>
                <c:pt idx="173">
                  <c:v>-3.7512850486017899</c:v>
                </c:pt>
                <c:pt idx="174">
                  <c:v>-3.1533317007278998</c:v>
                </c:pt>
                <c:pt idx="175">
                  <c:v>-3.6911891055065551</c:v>
                </c:pt>
                <c:pt idx="176">
                  <c:v>-2.1214139425755407</c:v>
                </c:pt>
                <c:pt idx="177">
                  <c:v>-3.0418878470363406</c:v>
                </c:pt>
                <c:pt idx="178">
                  <c:v>-2.3148780776023106</c:v>
                </c:pt>
                <c:pt idx="179">
                  <c:v>-3.5159603845591807</c:v>
                </c:pt>
                <c:pt idx="180">
                  <c:v>-3.1815586771967297</c:v>
                </c:pt>
                <c:pt idx="181">
                  <c:v>-2.6622724785903289</c:v>
                </c:pt>
                <c:pt idx="182">
                  <c:v>-3.8366564689743332</c:v>
                </c:pt>
                <c:pt idx="183">
                  <c:v>-2.0851644488233041</c:v>
                </c:pt>
                <c:pt idx="184">
                  <c:v>-2.8070895134483504</c:v>
                </c:pt>
                <c:pt idx="185">
                  <c:v>-2.9674060727607068</c:v>
                </c:pt>
                <c:pt idx="186">
                  <c:v>-3.882711555822977</c:v>
                </c:pt>
                <c:pt idx="187">
                  <c:v>-2.6184328256951597</c:v>
                </c:pt>
                <c:pt idx="188">
                  <c:v>-2.5909862510086183</c:v>
                </c:pt>
                <c:pt idx="189">
                  <c:v>-3.1186042321293428</c:v>
                </c:pt>
                <c:pt idx="190">
                  <c:v>-2.8880417670512339</c:v>
                </c:pt>
                <c:pt idx="191">
                  <c:v>-2.1478453392939896</c:v>
                </c:pt>
                <c:pt idx="192">
                  <c:v>-2.3957304440611451</c:v>
                </c:pt>
                <c:pt idx="193">
                  <c:v>-3.0662140858490936</c:v>
                </c:pt>
                <c:pt idx="194">
                  <c:v>-2.8020706373155138</c:v>
                </c:pt>
                <c:pt idx="195">
                  <c:v>-3.5219125726085942</c:v>
                </c:pt>
                <c:pt idx="196">
                  <c:v>-2.5709237449469597</c:v>
                </c:pt>
                <c:pt idx="197">
                  <c:v>-3.8724526963934673</c:v>
                </c:pt>
                <c:pt idx="198">
                  <c:v>-2.4525130467785563</c:v>
                </c:pt>
                <c:pt idx="199">
                  <c:v>-2.7977985114850448</c:v>
                </c:pt>
                <c:pt idx="200">
                  <c:v>-3.5849188821008919</c:v>
                </c:pt>
                <c:pt idx="201">
                  <c:v>-2.769361545981714</c:v>
                </c:pt>
                <c:pt idx="202">
                  <c:v>-3.7178038358750407</c:v>
                </c:pt>
                <c:pt idx="203">
                  <c:v>-3.1779076411026295</c:v>
                </c:pt>
                <c:pt idx="204">
                  <c:v>-2.9724854867259349</c:v>
                </c:pt>
                <c:pt idx="205">
                  <c:v>-2.6180440851178703</c:v>
                </c:pt>
                <c:pt idx="206">
                  <c:v>-2.1055304608168495</c:v>
                </c:pt>
                <c:pt idx="207">
                  <c:v>-2.1224432524329409</c:v>
                </c:pt>
                <c:pt idx="208">
                  <c:v>-2.862815229845836</c:v>
                </c:pt>
                <c:pt idx="209">
                  <c:v>-2.17447589842158</c:v>
                </c:pt>
                <c:pt idx="210">
                  <c:v>-2.4494782128397601</c:v>
                </c:pt>
                <c:pt idx="211">
                  <c:v>-3.6245238688236703</c:v>
                </c:pt>
                <c:pt idx="212">
                  <c:v>-2.8321072015581246</c:v>
                </c:pt>
                <c:pt idx="213">
                  <c:v>-2.6615597830305724</c:v>
                </c:pt>
                <c:pt idx="214">
                  <c:v>-3.7115490946367724</c:v>
                </c:pt>
                <c:pt idx="215">
                  <c:v>-3.4270965304706271</c:v>
                </c:pt>
                <c:pt idx="216">
                  <c:v>-3.2398798872669183</c:v>
                </c:pt>
                <c:pt idx="217">
                  <c:v>-3.8820737646782164</c:v>
                </c:pt>
                <c:pt idx="218">
                  <c:v>-2.0638735599020741</c:v>
                </c:pt>
                <c:pt idx="219">
                  <c:v>-3.207864943271745</c:v>
                </c:pt>
                <c:pt idx="220">
                  <c:v>-3.8227317486573935</c:v>
                </c:pt>
                <c:pt idx="221">
                  <c:v>-3.9398613334112862</c:v>
                </c:pt>
                <c:pt idx="222">
                  <c:v>-2.2736770712130472</c:v>
                </c:pt>
                <c:pt idx="223">
                  <c:v>-3.8585771266273481</c:v>
                </c:pt>
                <c:pt idx="224">
                  <c:v>-3.7191804340716157</c:v>
                </c:pt>
                <c:pt idx="225">
                  <c:v>-2.239373893638505</c:v>
                </c:pt>
                <c:pt idx="226">
                  <c:v>-2.7774088671802328</c:v>
                </c:pt>
                <c:pt idx="227">
                  <c:v>-3.5226340943127394</c:v>
                </c:pt>
                <c:pt idx="228">
                  <c:v>-2.2689915592150216</c:v>
                </c:pt>
                <c:pt idx="229">
                  <c:v>-3.8913088071910891</c:v>
                </c:pt>
                <c:pt idx="230">
                  <c:v>-2.1826294760794873</c:v>
                </c:pt>
                <c:pt idx="231">
                  <c:v>-2.3131351678708985</c:v>
                </c:pt>
                <c:pt idx="232">
                  <c:v>-2.7039662468420023</c:v>
                </c:pt>
                <c:pt idx="233">
                  <c:v>-3.3373020708890055</c:v>
                </c:pt>
                <c:pt idx="234">
                  <c:v>-3.8354913340959529</c:v>
                </c:pt>
                <c:pt idx="235">
                  <c:v>-3.8748864742765905</c:v>
                </c:pt>
                <c:pt idx="236">
                  <c:v>-3.1941409341534506</c:v>
                </c:pt>
                <c:pt idx="237">
                  <c:v>-3.9394043632081575</c:v>
                </c:pt>
                <c:pt idx="238">
                  <c:v>-2.4446647808870798</c:v>
                </c:pt>
                <c:pt idx="239">
                  <c:v>-2.9096890312263595</c:v>
                </c:pt>
                <c:pt idx="240">
                  <c:v>-3.5114825118687065</c:v>
                </c:pt>
                <c:pt idx="241">
                  <c:v>-3.9021080581840057</c:v>
                </c:pt>
                <c:pt idx="242">
                  <c:v>-3.9884364339602629</c:v>
                </c:pt>
                <c:pt idx="243">
                  <c:v>-3.3260213028228893</c:v>
                </c:pt>
                <c:pt idx="244">
                  <c:v>-3.3026741215620659</c:v>
                </c:pt>
                <c:pt idx="245">
                  <c:v>-3.5383955979550379</c:v>
                </c:pt>
                <c:pt idx="246">
                  <c:v>-3.1354685651673133</c:v>
                </c:pt>
                <c:pt idx="247">
                  <c:v>-3.4340818579760182</c:v>
                </c:pt>
                <c:pt idx="248">
                  <c:v>-2.0265402618124719</c:v>
                </c:pt>
                <c:pt idx="249">
                  <c:v>-3.8088559833135265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9828-4D2D-B41D-03F4D66BC5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6084896"/>
        <c:axId val="456086816"/>
      </c:scatterChart>
      <c:valAx>
        <c:axId val="456084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6086816"/>
        <c:crossesAt val="-10"/>
        <c:crossBetween val="midCat"/>
      </c:valAx>
      <c:valAx>
        <c:axId val="456086816"/>
        <c:scaling>
          <c:orientation val="minMax"/>
          <c:max val="50"/>
        </c:scaling>
        <c:delete val="1"/>
        <c:axPos val="l"/>
        <c:numFmt formatCode="General" sourceLinked="1"/>
        <c:majorTickMark val="out"/>
        <c:minorTickMark val="none"/>
        <c:tickLblPos val="nextTo"/>
        <c:crossAx val="456084896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54768</xdr:colOff>
      <xdr:row>0</xdr:row>
      <xdr:rowOff>135729</xdr:rowOff>
    </xdr:from>
    <xdr:to>
      <xdr:col>24</xdr:col>
      <xdr:colOff>261938</xdr:colOff>
      <xdr:row>19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84789AD-ABE8-C0DA-76BC-A20FF5C7FB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24</xdr:col>
      <xdr:colOff>414337</xdr:colOff>
      <xdr:row>0</xdr:row>
      <xdr:rowOff>171450</xdr:rowOff>
    </xdr:from>
    <xdr:to>
      <xdr:col>35</xdr:col>
      <xdr:colOff>162753</xdr:colOff>
      <xdr:row>17</xdr:row>
      <xdr:rowOff>109538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E589C5-1058-4E7B-AB53-539248CFB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7337" y="171450"/>
          <a:ext cx="6864384" cy="3077370"/>
        </a:xfrm>
        <a:prstGeom prst="rect">
          <a:avLst/>
        </a:prstGeom>
      </xdr:spPr>
    </xdr:pic>
    <xdr:clientData/>
  </xdr:twoCellAnchor>
  <xdr:twoCellAnchor editAs="oneCell">
    <xdr:from>
      <xdr:col>30</xdr:col>
      <xdr:colOff>476251</xdr:colOff>
      <xdr:row>17</xdr:row>
      <xdr:rowOff>104775</xdr:rowOff>
    </xdr:from>
    <xdr:to>
      <xdr:col>34</xdr:col>
      <xdr:colOff>76201</xdr:colOff>
      <xdr:row>23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D55E68-6EEC-4AE8-9DF6-B1B46D566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497676" y="3224213"/>
          <a:ext cx="2190750" cy="1019175"/>
        </a:xfrm>
        <a:prstGeom prst="rect">
          <a:avLst/>
        </a:prstGeom>
      </xdr:spPr>
    </xdr:pic>
    <xdr:clientData/>
  </xdr:twoCellAnchor>
  <xdr:twoCellAnchor editAs="oneCell">
    <xdr:from>
      <xdr:col>24</xdr:col>
      <xdr:colOff>412751</xdr:colOff>
      <xdr:row>17</xdr:row>
      <xdr:rowOff>111124</xdr:rowOff>
    </xdr:from>
    <xdr:to>
      <xdr:col>29</xdr:col>
      <xdr:colOff>606290</xdr:colOff>
      <xdr:row>29</xdr:row>
      <xdr:rowOff>69850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2DD0A1-C594-2095-2365-300092397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529720" y="3250406"/>
          <a:ext cx="3428070" cy="2157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81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E447E59-7B2C-4894-B350-932086863B0C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8A48-BFDB-40AD-B3B4-112A06947FC5}">
  <sheetPr codeName="Sheet1"/>
  <dimension ref="A1:AA282"/>
  <sheetViews>
    <sheetView tabSelected="1" zoomScaleNormal="100" workbookViewId="0">
      <selection activeCell="B7" sqref="B7"/>
    </sheetView>
  </sheetViews>
  <sheetFormatPr defaultRowHeight="14.25"/>
  <cols>
    <col min="1" max="1" width="8.73046875" customWidth="1"/>
    <col min="2" max="2" width="12.73046875" bestFit="1" customWidth="1"/>
    <col min="3" max="8" width="9.06640625" style="1"/>
    <col min="16" max="16" width="9.06640625" customWidth="1"/>
    <col min="20" max="20" width="9" customWidth="1"/>
  </cols>
  <sheetData>
    <row r="1" spans="1:14" ht="15.75">
      <c r="A1" s="11" t="s">
        <v>2</v>
      </c>
      <c r="B1" s="1">
        <v>6</v>
      </c>
      <c r="C1" s="4" t="s">
        <v>8</v>
      </c>
    </row>
    <row r="2" spans="1:14" ht="15.75">
      <c r="A2" s="11" t="s">
        <v>3</v>
      </c>
      <c r="B2" s="1">
        <v>4</v>
      </c>
      <c r="C2" s="4" t="s">
        <v>9</v>
      </c>
    </row>
    <row r="3" spans="1:14" ht="14.65">
      <c r="A3" s="12" t="s">
        <v>4</v>
      </c>
      <c r="B3" s="1">
        <v>30</v>
      </c>
      <c r="C3" s="4" t="s">
        <v>10</v>
      </c>
    </row>
    <row r="4" spans="1:14">
      <c r="D4" s="15" t="s">
        <v>20</v>
      </c>
      <c r="E4" s="15"/>
      <c r="F4" s="15"/>
      <c r="G4" s="15"/>
      <c r="H4" s="17"/>
      <c r="I4" s="18" t="s">
        <v>19</v>
      </c>
      <c r="J4" s="15"/>
      <c r="K4" s="17"/>
      <c r="L4" s="15"/>
      <c r="M4" s="18" t="s">
        <v>14</v>
      </c>
      <c r="N4" s="17"/>
    </row>
    <row r="5" spans="1:14">
      <c r="A5" s="10"/>
      <c r="B5" s="3" t="s">
        <v>1</v>
      </c>
      <c r="C5" s="2" t="s">
        <v>0</v>
      </c>
      <c r="D5" s="3">
        <v>1</v>
      </c>
      <c r="E5" s="3">
        <v>2</v>
      </c>
      <c r="F5" s="3">
        <v>3</v>
      </c>
      <c r="G5" s="3">
        <v>4</v>
      </c>
      <c r="H5" s="6">
        <v>5</v>
      </c>
      <c r="I5" s="8" t="s">
        <v>5</v>
      </c>
      <c r="J5" s="9" t="s">
        <v>6</v>
      </c>
      <c r="K5" s="9" t="s">
        <v>7</v>
      </c>
      <c r="L5" s="9" t="s">
        <v>30</v>
      </c>
      <c r="M5" s="8" t="s">
        <v>11</v>
      </c>
      <c r="N5" s="19" t="s">
        <v>12</v>
      </c>
    </row>
    <row r="6" spans="1:14">
      <c r="B6" s="5" cm="1">
        <f t="array" aca="1" ref="B6:B55" ca="1">_xlfn.NORM.INV(_xlfn.RANDARRAY(k),mean,s_b)</f>
        <v>24.08209267017677</v>
      </c>
      <c r="C6" s="1" cm="1">
        <f t="array" ref="C6:C55">_xlfn.SEQUENCE(k)</f>
        <v>1</v>
      </c>
      <c r="D6" s="5" cm="1">
        <f t="array" aca="1" ref="D6:H6" ca="1">B6+s_w*L.rerrorV(,K6)</f>
        <v>20.674005173902419</v>
      </c>
      <c r="E6" s="5">
        <f ca="1"/>
        <v>25.223293438591707</v>
      </c>
      <c r="F6" s="5">
        <f ca="1"/>
        <v>32.108052856854151</v>
      </c>
      <c r="G6" s="5">
        <f ca="1"/>
        <v>28.762342948902045</v>
      </c>
      <c r="H6" s="7">
        <f ca="1"/>
        <v>23.769744238427773</v>
      </c>
      <c r="I6" s="5" cm="1">
        <f t="array" aca="1" ref="I6:I55" ca="1">_xlfn.BYROW(ANOVA_data,_xleta.AVERAGE)</f>
        <v>26.107487731335617</v>
      </c>
      <c r="J6" s="5" cm="1">
        <f t="array" aca="1" ref="J6:J55" ca="1">_xlfn.BYROW(ANOVA_data,_xleta.STDEV.S)</f>
        <v>4.4391613774370065</v>
      </c>
      <c r="K6" s="1">
        <v>5</v>
      </c>
      <c r="L6" s="1"/>
      <c r="M6" s="20">
        <f ca="1">I6-MIN(_xlfn.ANCHORARRAY(D6))</f>
        <v>5.433482557433198</v>
      </c>
      <c r="N6" s="7">
        <f ca="1">MAX(_xlfn.ANCHORARRAY(D6))-I6</f>
        <v>6.0005651255185342</v>
      </c>
    </row>
    <row r="7" spans="1:14">
      <c r="B7" s="5">
        <f ca="1"/>
        <v>29.662306847416676</v>
      </c>
      <c r="C7" s="1">
        <v>2</v>
      </c>
      <c r="D7" s="5" cm="1">
        <f t="array" aca="1" ref="D7:H7" ca="1">B7+s_w*L.rerrorV(,K7)</f>
        <v>20.856853684659853</v>
      </c>
      <c r="E7" s="5">
        <f ca="1"/>
        <v>31.141612112391776</v>
      </c>
      <c r="F7" s="5">
        <f ca="1"/>
        <v>26.843459867722125</v>
      </c>
      <c r="G7" s="5">
        <f ca="1"/>
        <v>25.144271108066409</v>
      </c>
      <c r="H7" s="7">
        <f ca="1"/>
        <v>27.715689151138466</v>
      </c>
      <c r="I7" s="5">
        <f ca="1"/>
        <v>26.340377184795727</v>
      </c>
      <c r="J7" s="5">
        <f ca="1"/>
        <v>3.7648416880369791</v>
      </c>
      <c r="K7" s="1">
        <v>5</v>
      </c>
      <c r="L7" s="1"/>
      <c r="M7" s="20">
        <f t="shared" ref="M7:M55" ca="1" si="0">I7-MIN(_xlfn.ANCHORARRAY(D7))</f>
        <v>5.483523500135874</v>
      </c>
      <c r="N7" s="7">
        <f t="shared" ref="N7:N55" ca="1" si="1">MAX(_xlfn.ANCHORARRAY(D7))-I7</f>
        <v>4.8012349275960489</v>
      </c>
    </row>
    <row r="8" spans="1:14">
      <c r="B8" s="5">
        <f ca="1"/>
        <v>32.883103370936439</v>
      </c>
      <c r="C8" s="1">
        <v>3</v>
      </c>
      <c r="D8" s="5" cm="1">
        <f t="array" aca="1" ref="D8:H8" ca="1">B8+s_w*L.rerrorV(,K8)</f>
        <v>35.889768078531624</v>
      </c>
      <c r="E8" s="5">
        <f ca="1"/>
        <v>28.629816854454894</v>
      </c>
      <c r="F8" s="5">
        <f ca="1"/>
        <v>33.82828130753493</v>
      </c>
      <c r="G8" s="5">
        <f ca="1"/>
        <v>35.318085959231489</v>
      </c>
      <c r="H8" s="7">
        <f ca="1"/>
        <v>33.334271395815321</v>
      </c>
      <c r="I8" s="5">
        <f ca="1"/>
        <v>33.400044719113659</v>
      </c>
      <c r="J8" s="5">
        <f ca="1"/>
        <v>2.8644541884847596</v>
      </c>
      <c r="K8" s="1">
        <v>5</v>
      </c>
      <c r="L8" s="1"/>
      <c r="M8" s="20">
        <f t="shared" ca="1" si="0"/>
        <v>4.7702278646587644</v>
      </c>
      <c r="N8" s="7">
        <f t="shared" ca="1" si="1"/>
        <v>2.4897233594179653</v>
      </c>
    </row>
    <row r="9" spans="1:14">
      <c r="B9" s="5">
        <f ca="1"/>
        <v>38.954703747454886</v>
      </c>
      <c r="C9" s="1">
        <v>4</v>
      </c>
      <c r="D9" s="5" cm="1">
        <f t="array" aca="1" ref="D9:H9" ca="1">B9+s_w*L.rerrorV(,K9)</f>
        <v>39.381436244855713</v>
      </c>
      <c r="E9" s="5">
        <f ca="1"/>
        <v>33.216706482489712</v>
      </c>
      <c r="F9" s="5">
        <f ca="1"/>
        <v>43.888306030114883</v>
      </c>
      <c r="G9" s="5">
        <f ca="1"/>
        <v>39.223252507757415</v>
      </c>
      <c r="H9" s="7">
        <f ca="1"/>
        <v>34.098716271182276</v>
      </c>
      <c r="I9" s="5">
        <f ca="1"/>
        <v>37.96168350728</v>
      </c>
      <c r="J9" s="5">
        <f ca="1"/>
        <v>4.3637550211929392</v>
      </c>
      <c r="K9" s="1">
        <v>5</v>
      </c>
      <c r="L9" s="1"/>
      <c r="M9" s="20">
        <f t="shared" ca="1" si="0"/>
        <v>4.7449770247902876</v>
      </c>
      <c r="N9" s="7">
        <f t="shared" ca="1" si="1"/>
        <v>5.926622522834883</v>
      </c>
    </row>
    <row r="10" spans="1:14">
      <c r="B10" s="5">
        <f ca="1"/>
        <v>29.069976979567091</v>
      </c>
      <c r="C10" s="1">
        <v>5</v>
      </c>
      <c r="D10" s="5" cm="1">
        <f t="array" aca="1" ref="D10:H10" ca="1">B10+s_w*L.rerrorV(,K10)</f>
        <v>31.017726017631432</v>
      </c>
      <c r="E10" s="5">
        <f ca="1"/>
        <v>27.225539455236873</v>
      </c>
      <c r="F10" s="5">
        <f ca="1"/>
        <v>27.201759637170866</v>
      </c>
      <c r="G10" s="5">
        <f ca="1"/>
        <v>25.228943597618986</v>
      </c>
      <c r="H10" s="7">
        <f ca="1"/>
        <v>26.882164999000025</v>
      </c>
      <c r="I10" s="5">
        <f ca="1"/>
        <v>27.511226741331637</v>
      </c>
      <c r="J10" s="5">
        <f ca="1"/>
        <v>2.1258797774348044</v>
      </c>
      <c r="K10" s="1">
        <v>5</v>
      </c>
      <c r="L10" s="1"/>
      <c r="M10" s="20">
        <f t="shared" ca="1" si="0"/>
        <v>2.2822831437126503</v>
      </c>
      <c r="N10" s="7">
        <f t="shared" ca="1" si="1"/>
        <v>3.5064992762997953</v>
      </c>
    </row>
    <row r="11" spans="1:14">
      <c r="B11" s="5">
        <f ca="1"/>
        <v>23.232428456987087</v>
      </c>
      <c r="C11" s="1">
        <v>6</v>
      </c>
      <c r="D11" s="5" cm="1">
        <f t="array" aca="1" ref="D11:H11" ca="1">B11+s_w*L.rerrorV(,K11)</f>
        <v>26.383106487415237</v>
      </c>
      <c r="E11" s="5">
        <f ca="1"/>
        <v>17.502894467197969</v>
      </c>
      <c r="F11" s="5">
        <f ca="1"/>
        <v>17.001756810676099</v>
      </c>
      <c r="G11" s="5">
        <f ca="1"/>
        <v>25.17142104720411</v>
      </c>
      <c r="H11" s="7">
        <f ca="1"/>
        <v>19.841024200893763</v>
      </c>
      <c r="I11" s="5">
        <f ca="1"/>
        <v>21.180040602677433</v>
      </c>
      <c r="J11" s="5">
        <f ca="1"/>
        <v>4.3524543801828308</v>
      </c>
      <c r="K11" s="1">
        <v>5</v>
      </c>
      <c r="L11" s="1"/>
      <c r="M11" s="20">
        <f t="shared" ca="1" si="0"/>
        <v>4.1782837920013343</v>
      </c>
      <c r="N11" s="7">
        <f t="shared" ca="1" si="1"/>
        <v>5.2030658847378035</v>
      </c>
    </row>
    <row r="12" spans="1:14">
      <c r="B12" s="5">
        <f ca="1"/>
        <v>35.193600811816736</v>
      </c>
      <c r="C12" s="1">
        <v>7</v>
      </c>
      <c r="D12" s="5" cm="1">
        <f t="array" aca="1" ref="D12:H12" ca="1">B12+s_w*L.rerrorV(,K12)</f>
        <v>27.51789143087106</v>
      </c>
      <c r="E12" s="5">
        <f ca="1"/>
        <v>40.575791955045972</v>
      </c>
      <c r="F12" s="5">
        <f ca="1"/>
        <v>30.56575081672672</v>
      </c>
      <c r="G12" s="5">
        <f ca="1"/>
        <v>39.519129072406024</v>
      </c>
      <c r="H12" s="7">
        <f ca="1"/>
        <v>37.946246050401093</v>
      </c>
      <c r="I12" s="5">
        <f ca="1"/>
        <v>35.224961865090179</v>
      </c>
      <c r="J12" s="5">
        <f ca="1"/>
        <v>5.8220233713115768</v>
      </c>
      <c r="K12" s="1">
        <v>5</v>
      </c>
      <c r="L12" s="1"/>
      <c r="M12" s="20">
        <f t="shared" ca="1" si="0"/>
        <v>7.7070704342191192</v>
      </c>
      <c r="N12" s="7">
        <f t="shared" ca="1" si="1"/>
        <v>5.3508300899557923</v>
      </c>
    </row>
    <row r="13" spans="1:14">
      <c r="B13" s="5">
        <f ca="1"/>
        <v>29.902539735801103</v>
      </c>
      <c r="C13" s="1">
        <v>8</v>
      </c>
      <c r="D13" s="5" cm="1">
        <f t="array" aca="1" ref="D13:H13" ca="1">B13+s_w*L.rerrorV(,K13)</f>
        <v>29.277174313936914</v>
      </c>
      <c r="E13" s="5">
        <f ca="1"/>
        <v>28.663620123563057</v>
      </c>
      <c r="F13" s="5">
        <f ca="1"/>
        <v>34.879662120436976</v>
      </c>
      <c r="G13" s="5">
        <f ca="1"/>
        <v>25.445281011005346</v>
      </c>
      <c r="H13" s="7">
        <f ca="1"/>
        <v>33.893317663583794</v>
      </c>
      <c r="I13" s="5">
        <f ca="1"/>
        <v>30.431811046505221</v>
      </c>
      <c r="J13" s="5">
        <f ca="1"/>
        <v>3.9080229706037408</v>
      </c>
      <c r="K13" s="1">
        <v>5</v>
      </c>
      <c r="L13" s="1"/>
      <c r="M13" s="20">
        <f t="shared" ca="1" si="0"/>
        <v>4.9865300354998752</v>
      </c>
      <c r="N13" s="7">
        <f t="shared" ca="1" si="1"/>
        <v>4.4478510739317549</v>
      </c>
    </row>
    <row r="14" spans="1:14">
      <c r="B14" s="5">
        <f ca="1"/>
        <v>32.502017001362347</v>
      </c>
      <c r="C14" s="1">
        <v>9</v>
      </c>
      <c r="D14" s="5" cm="1">
        <f t="array" aca="1" ref="D14:H14" ca="1">B14+s_w*L.rerrorV(,K14)</f>
        <v>39.59179237832646</v>
      </c>
      <c r="E14" s="5">
        <f ca="1"/>
        <v>31.168071401317377</v>
      </c>
      <c r="F14" s="5">
        <f ca="1"/>
        <v>34.605098818861912</v>
      </c>
      <c r="G14" s="5">
        <f ca="1"/>
        <v>29.504675981960162</v>
      </c>
      <c r="H14" s="7">
        <f ca="1"/>
        <v>28.519145943702284</v>
      </c>
      <c r="I14" s="5">
        <f ca="1"/>
        <v>32.677756904833636</v>
      </c>
      <c r="J14" s="5">
        <f ca="1"/>
        <v>4.5044470074294276</v>
      </c>
      <c r="K14" s="1">
        <v>5</v>
      </c>
      <c r="L14" s="1"/>
      <c r="M14" s="20">
        <f t="shared" ca="1" si="0"/>
        <v>4.1586109611313518</v>
      </c>
      <c r="N14" s="7">
        <f t="shared" ca="1" si="1"/>
        <v>6.9140354734928238</v>
      </c>
    </row>
    <row r="15" spans="1:14">
      <c r="B15" s="5">
        <f ca="1"/>
        <v>30.839746141601147</v>
      </c>
      <c r="C15" s="1">
        <v>10</v>
      </c>
      <c r="D15" s="5" cm="1">
        <f t="array" aca="1" ref="D15:H15" ca="1">B15+s_w*L.rerrorV(,K15)</f>
        <v>28.31533658379098</v>
      </c>
      <c r="E15" s="5">
        <f ca="1"/>
        <v>35.099982008737065</v>
      </c>
      <c r="F15" s="5">
        <f ca="1"/>
        <v>29.439856157985226</v>
      </c>
      <c r="G15" s="5">
        <f ca="1"/>
        <v>27.329955536046683</v>
      </c>
      <c r="H15" s="7">
        <f ca="1"/>
        <v>27.933914793988741</v>
      </c>
      <c r="I15" s="5">
        <f ca="1"/>
        <v>29.623809016109739</v>
      </c>
      <c r="J15" s="5">
        <f ca="1"/>
        <v>3.1564186856026639</v>
      </c>
      <c r="K15" s="1">
        <v>5</v>
      </c>
      <c r="L15" s="1"/>
      <c r="M15" s="20">
        <f t="shared" ca="1" si="0"/>
        <v>2.2938534800630563</v>
      </c>
      <c r="N15" s="7">
        <f t="shared" ca="1" si="1"/>
        <v>5.4761729926273262</v>
      </c>
    </row>
    <row r="16" spans="1:14">
      <c r="B16" s="5">
        <f ca="1"/>
        <v>24.925995706663503</v>
      </c>
      <c r="C16" s="1">
        <v>11</v>
      </c>
      <c r="D16" s="5" cm="1">
        <f t="array" aca="1" ref="D16:H16" ca="1">B16+s_w*L.rerrorV(,K16)</f>
        <v>20.657762719506238</v>
      </c>
      <c r="E16" s="5">
        <f ca="1"/>
        <v>28.266912966298047</v>
      </c>
      <c r="F16" s="5">
        <f ca="1"/>
        <v>24.022352085227876</v>
      </c>
      <c r="G16" s="5">
        <f ca="1"/>
        <v>25.68442481053771</v>
      </c>
      <c r="H16" s="7">
        <f ca="1"/>
        <v>19.556093363365889</v>
      </c>
      <c r="I16" s="5">
        <f ca="1"/>
        <v>23.637509188987153</v>
      </c>
      <c r="J16" s="5">
        <f ca="1"/>
        <v>3.5814170070633442</v>
      </c>
      <c r="K16" s="1">
        <v>5</v>
      </c>
      <c r="L16" s="1"/>
      <c r="M16" s="20">
        <f t="shared" ca="1" si="0"/>
        <v>4.0814158256212636</v>
      </c>
      <c r="N16" s="7">
        <f t="shared" ca="1" si="1"/>
        <v>4.6294037773108947</v>
      </c>
    </row>
    <row r="17" spans="2:26">
      <c r="B17" s="5">
        <f ca="1"/>
        <v>22.12831054567825</v>
      </c>
      <c r="C17" s="1">
        <v>12</v>
      </c>
      <c r="D17" s="5" cm="1">
        <f t="array" aca="1" ref="D17:H17" ca="1">B17+s_w*L.rerrorV(,K17)</f>
        <v>28.934376160660619</v>
      </c>
      <c r="E17" s="5">
        <f ca="1"/>
        <v>19.248912047641987</v>
      </c>
      <c r="F17" s="5">
        <f ca="1"/>
        <v>22.404011351049263</v>
      </c>
      <c r="G17" s="5">
        <f ca="1"/>
        <v>25.761995558086753</v>
      </c>
      <c r="H17" s="7">
        <f ca="1"/>
        <v>27.582898544413609</v>
      </c>
      <c r="I17" s="5">
        <f ca="1"/>
        <v>24.786438732370446</v>
      </c>
      <c r="J17" s="5">
        <f ca="1"/>
        <v>3.9470699740736066</v>
      </c>
      <c r="K17" s="1">
        <v>5</v>
      </c>
      <c r="L17" s="1"/>
      <c r="M17" s="20">
        <f t="shared" ca="1" si="0"/>
        <v>5.5375266847284585</v>
      </c>
      <c r="N17" s="7">
        <f t="shared" ca="1" si="1"/>
        <v>4.1479374282901738</v>
      </c>
    </row>
    <row r="18" spans="2:26">
      <c r="B18" s="5">
        <f ca="1"/>
        <v>29.675956864074905</v>
      </c>
      <c r="C18" s="1">
        <v>13</v>
      </c>
      <c r="D18" s="5" cm="1">
        <f t="array" aca="1" ref="D18:H18" ca="1">B18+s_w*L.rerrorV(,K18)</f>
        <v>33.761751645657277</v>
      </c>
      <c r="E18" s="5">
        <f ca="1"/>
        <v>36.353044489309816</v>
      </c>
      <c r="F18" s="5">
        <f ca="1"/>
        <v>32.16760772639293</v>
      </c>
      <c r="G18" s="5">
        <f ca="1"/>
        <v>30.816589219004584</v>
      </c>
      <c r="H18" s="7">
        <f ca="1"/>
        <v>28.077632093350953</v>
      </c>
      <c r="I18" s="5">
        <f ca="1"/>
        <v>32.235325034743113</v>
      </c>
      <c r="J18" s="5">
        <f ca="1"/>
        <v>3.1060183212851329</v>
      </c>
      <c r="K18" s="1">
        <v>5</v>
      </c>
      <c r="L18" s="1"/>
      <c r="M18" s="20">
        <f t="shared" ca="1" si="0"/>
        <v>4.1576929413921597</v>
      </c>
      <c r="N18" s="7">
        <f t="shared" ca="1" si="1"/>
        <v>4.1177194545667035</v>
      </c>
    </row>
    <row r="19" spans="2:26">
      <c r="B19" s="5">
        <f ca="1"/>
        <v>27.970750802305634</v>
      </c>
      <c r="C19" s="1">
        <v>14</v>
      </c>
      <c r="D19" s="5" cm="1">
        <f t="array" aca="1" ref="D19:H19" ca="1">B19+s_w*L.rerrorV(,K19)</f>
        <v>29.445581939721393</v>
      </c>
      <c r="E19" s="5">
        <f ca="1"/>
        <v>31.911425522730109</v>
      </c>
      <c r="F19" s="5">
        <f ca="1"/>
        <v>31.206633929242944</v>
      </c>
      <c r="G19" s="5">
        <f ca="1"/>
        <v>30.623596532196697</v>
      </c>
      <c r="H19" s="7">
        <f ca="1"/>
        <v>32.787450892495137</v>
      </c>
      <c r="I19" s="5">
        <f ca="1"/>
        <v>31.194937763277256</v>
      </c>
      <c r="J19" s="5">
        <f ca="1"/>
        <v>1.2684898675410119</v>
      </c>
      <c r="K19" s="1">
        <v>5</v>
      </c>
      <c r="L19" s="1"/>
      <c r="M19" s="20">
        <f t="shared" ca="1" si="0"/>
        <v>1.7493558235558631</v>
      </c>
      <c r="N19" s="7">
        <f t="shared" ca="1" si="1"/>
        <v>1.5925131292178811</v>
      </c>
    </row>
    <row r="20" spans="2:26">
      <c r="B20" s="5">
        <f ca="1"/>
        <v>27.054537080327965</v>
      </c>
      <c r="C20" s="1">
        <v>15</v>
      </c>
      <c r="D20" s="5" cm="1">
        <f t="array" aca="1" ref="D20:H20" ca="1">B20+s_w*L.rerrorV(,K20)</f>
        <v>23.709605373206344</v>
      </c>
      <c r="E20" s="5">
        <f ca="1"/>
        <v>22.552736501599789</v>
      </c>
      <c r="F20" s="5">
        <f ca="1"/>
        <v>36.11756931960845</v>
      </c>
      <c r="G20" s="5">
        <f ca="1"/>
        <v>27.10937002502445</v>
      </c>
      <c r="H20" s="7">
        <f ca="1"/>
        <v>27.132201052781802</v>
      </c>
      <c r="I20" s="5">
        <f ca="1"/>
        <v>27.324296454444163</v>
      </c>
      <c r="J20" s="5">
        <f ca="1"/>
        <v>5.3206794136417992</v>
      </c>
      <c r="K20" s="1">
        <v>5</v>
      </c>
      <c r="L20" s="1"/>
      <c r="M20" s="20">
        <f t="shared" ca="1" si="0"/>
        <v>4.771559952844374</v>
      </c>
      <c r="N20" s="7">
        <f t="shared" ca="1" si="1"/>
        <v>8.7932728651642869</v>
      </c>
    </row>
    <row r="21" spans="2:26">
      <c r="B21" s="5">
        <f ca="1"/>
        <v>27.631252231115056</v>
      </c>
      <c r="C21" s="1">
        <v>16</v>
      </c>
      <c r="D21" s="5" cm="1">
        <f t="array" aca="1" ref="D21:H21" ca="1">B21+s_w*L.rerrorV(,K21)</f>
        <v>26.631503660513758</v>
      </c>
      <c r="E21" s="5">
        <f ca="1"/>
        <v>33.787285889070688</v>
      </c>
      <c r="F21" s="5">
        <f ca="1"/>
        <v>26.005751935135031</v>
      </c>
      <c r="G21" s="5">
        <f ca="1"/>
        <v>27.553597436884559</v>
      </c>
      <c r="H21" s="7">
        <f ca="1"/>
        <v>29.318488748010381</v>
      </c>
      <c r="I21" s="5">
        <f ca="1"/>
        <v>28.659325533922878</v>
      </c>
      <c r="J21" s="5">
        <f ca="1"/>
        <v>3.1267644045328296</v>
      </c>
      <c r="K21" s="1">
        <v>5</v>
      </c>
      <c r="L21" s="1"/>
      <c r="M21" s="20">
        <f t="shared" ca="1" si="0"/>
        <v>2.6535735987878475</v>
      </c>
      <c r="N21" s="7">
        <f t="shared" ca="1" si="1"/>
        <v>5.1279603551478097</v>
      </c>
    </row>
    <row r="22" spans="2:26">
      <c r="B22" s="5">
        <f ca="1"/>
        <v>38.321158794181954</v>
      </c>
      <c r="C22" s="1">
        <v>17</v>
      </c>
      <c r="D22" s="5" cm="1">
        <f t="array" aca="1" ref="D22:H22" ca="1">B22+s_w*L.rerrorV(,K22)</f>
        <v>38.747345834056318</v>
      </c>
      <c r="E22" s="5">
        <f ca="1"/>
        <v>34.482993870771899</v>
      </c>
      <c r="F22" s="5">
        <f ca="1"/>
        <v>36.741321484152976</v>
      </c>
      <c r="G22" s="5">
        <f ca="1"/>
        <v>36.813884274670109</v>
      </c>
      <c r="H22" s="7">
        <f ca="1"/>
        <v>48.197144743767758</v>
      </c>
      <c r="I22" s="5">
        <f ca="1"/>
        <v>38.996538041483817</v>
      </c>
      <c r="J22" s="5">
        <f ca="1"/>
        <v>5.3603945893368579</v>
      </c>
      <c r="K22" s="1">
        <v>5</v>
      </c>
      <c r="L22" s="1"/>
      <c r="M22" s="20">
        <f t="shared" ca="1" si="0"/>
        <v>4.513544170711917</v>
      </c>
      <c r="N22" s="7">
        <f t="shared" ca="1" si="1"/>
        <v>9.2006067022839417</v>
      </c>
    </row>
    <row r="23" spans="2:26">
      <c r="B23" s="5">
        <f ca="1"/>
        <v>30.873461541015853</v>
      </c>
      <c r="C23" s="1">
        <v>18</v>
      </c>
      <c r="D23" s="5" cm="1">
        <f t="array" aca="1" ref="D23:H23" ca="1">B23+s_w*L.rerrorV(,K23)</f>
        <v>25.81686692723785</v>
      </c>
      <c r="E23" s="5">
        <f ca="1"/>
        <v>29.383568232412067</v>
      </c>
      <c r="F23" s="5">
        <f ca="1"/>
        <v>30.390320920649501</v>
      </c>
      <c r="G23" s="5">
        <f ca="1"/>
        <v>30.497796109485559</v>
      </c>
      <c r="H23" s="7">
        <f ca="1"/>
        <v>28.440320252469572</v>
      </c>
      <c r="I23" s="5">
        <f ca="1"/>
        <v>28.905774488450909</v>
      </c>
      <c r="J23" s="5">
        <f ca="1"/>
        <v>1.9186385394646357</v>
      </c>
      <c r="K23" s="1">
        <v>5</v>
      </c>
      <c r="L23" s="1"/>
      <c r="M23" s="20">
        <f t="shared" ca="1" si="0"/>
        <v>3.088907561213059</v>
      </c>
      <c r="N23" s="7">
        <f t="shared" ca="1" si="1"/>
        <v>1.5920216210346503</v>
      </c>
      <c r="P23" s="15" t="s">
        <v>13</v>
      </c>
      <c r="Q23" s="13"/>
      <c r="R23" s="1">
        <v>-3</v>
      </c>
      <c r="S23" t="s">
        <v>15</v>
      </c>
    </row>
    <row r="24" spans="2:26">
      <c r="B24" s="5">
        <f ca="1"/>
        <v>23.905063219322695</v>
      </c>
      <c r="C24" s="1">
        <v>19</v>
      </c>
      <c r="D24" s="5" cm="1">
        <f t="array" aca="1" ref="D24:H24" ca="1">B24+s_w*L.rerrorV(,K24)</f>
        <v>25.198393504299005</v>
      </c>
      <c r="E24" s="5">
        <f ca="1"/>
        <v>21.32329838098978</v>
      </c>
      <c r="F24" s="5">
        <f ca="1"/>
        <v>27.872607133515288</v>
      </c>
      <c r="G24" s="5">
        <f ca="1"/>
        <v>25.862999888479216</v>
      </c>
      <c r="H24" s="7">
        <f ca="1"/>
        <v>23.963807943457144</v>
      </c>
      <c r="I24" s="5">
        <f ca="1"/>
        <v>24.844221370148084</v>
      </c>
      <c r="J24" s="5">
        <f ca="1"/>
        <v>2.4241748286410929</v>
      </c>
      <c r="K24" s="1">
        <v>5</v>
      </c>
      <c r="L24" s="1"/>
      <c r="M24" s="20">
        <f t="shared" ca="1" si="0"/>
        <v>3.5209229891583043</v>
      </c>
      <c r="N24" s="7">
        <f t="shared" ca="1" si="1"/>
        <v>3.0283857633672042</v>
      </c>
      <c r="P24" s="16" t="s">
        <v>17</v>
      </c>
      <c r="Q24" s="14" t="s">
        <v>18</v>
      </c>
      <c r="R24" s="1">
        <v>1</v>
      </c>
      <c r="S24" t="s">
        <v>16</v>
      </c>
    </row>
    <row r="25" spans="2:26">
      <c r="B25" s="5">
        <f ca="1"/>
        <v>30.539617994688783</v>
      </c>
      <c r="C25" s="1">
        <v>20</v>
      </c>
      <c r="D25" s="5" cm="1">
        <f t="array" aca="1" ref="D25:H25" ca="1">B25+s_w*L.rerrorV(,K25)</f>
        <v>25.081175826952659</v>
      </c>
      <c r="E25" s="5">
        <f ca="1"/>
        <v>30.27382711854802</v>
      </c>
      <c r="F25" s="5">
        <f ca="1"/>
        <v>22.020097660319667</v>
      </c>
      <c r="G25" s="5">
        <f ca="1"/>
        <v>25.020940864417639</v>
      </c>
      <c r="H25" s="7">
        <f ca="1"/>
        <v>24.214095713939432</v>
      </c>
      <c r="I25" s="5">
        <f ca="1"/>
        <v>25.322027436835484</v>
      </c>
      <c r="J25" s="5">
        <f ca="1"/>
        <v>3.0331186780903718</v>
      </c>
      <c r="K25" s="1">
        <v>5</v>
      </c>
      <c r="L25" s="1"/>
      <c r="M25" s="20">
        <f t="shared" ca="1" si="0"/>
        <v>3.3019297765158164</v>
      </c>
      <c r="N25" s="7">
        <f t="shared" ca="1" si="1"/>
        <v>4.9517996817125365</v>
      </c>
      <c r="P25" s="5" cm="1">
        <f t="array" aca="1" ref="P25:Q274" ca="1">IFERROR(L.JitterPlot(_xlfn.TOCOL(ANOVA_data),R23,R24),"")</f>
        <v>20.674005173902419</v>
      </c>
      <c r="Q25" s="5">
        <f ca="1"/>
        <v>-3.3102309300422803</v>
      </c>
      <c r="T25" s="22"/>
    </row>
    <row r="26" spans="2:26" ht="14.65" thickBot="1">
      <c r="B26" s="5">
        <f ca="1"/>
        <v>33.31493134010217</v>
      </c>
      <c r="C26" s="1">
        <v>21</v>
      </c>
      <c r="D26" s="5" cm="1">
        <f t="array" aca="1" ref="D26:H26" ca="1">B26+s_w*L.rerrorV(,K26)</f>
        <v>35.139356418809385</v>
      </c>
      <c r="E26" s="5">
        <f ca="1"/>
        <v>36.6704293167451</v>
      </c>
      <c r="F26" s="5">
        <f ca="1"/>
        <v>33.464288707077543</v>
      </c>
      <c r="G26" s="5">
        <f ca="1"/>
        <v>35.121726083018871</v>
      </c>
      <c r="H26" s="7">
        <f ca="1"/>
        <v>32.746302150104469</v>
      </c>
      <c r="I26" s="5">
        <f ca="1"/>
        <v>34.628420535151072</v>
      </c>
      <c r="J26" s="5">
        <f ca="1"/>
        <v>1.5469145284515742</v>
      </c>
      <c r="K26" s="1">
        <v>5</v>
      </c>
      <c r="L26" s="1"/>
      <c r="M26" s="20">
        <f t="shared" ca="1" si="0"/>
        <v>1.8821183850466028</v>
      </c>
      <c r="N26" s="7">
        <f t="shared" ca="1" si="1"/>
        <v>2.0420087815940278</v>
      </c>
      <c r="P26" s="5">
        <f ca="1"/>
        <v>25.223293438591707</v>
      </c>
      <c r="Q26" s="5">
        <f ca="1"/>
        <v>-3.1654942683256291</v>
      </c>
      <c r="R26" s="5"/>
      <c r="T26" s="21"/>
      <c r="U26" s="5"/>
    </row>
    <row r="27" spans="2:26" ht="14.65" thickBot="1">
      <c r="B27" s="5">
        <f ca="1"/>
        <v>40.454791665508509</v>
      </c>
      <c r="C27" s="1">
        <v>22</v>
      </c>
      <c r="D27" s="5" cm="1">
        <f t="array" aca="1" ref="D27:H27" ca="1">B27+s_w*L.rerrorV(,K27)</f>
        <v>37.146841180347842</v>
      </c>
      <c r="E27" s="5">
        <f ca="1"/>
        <v>33.07946356498919</v>
      </c>
      <c r="F27" s="5">
        <f ca="1"/>
        <v>40.287884438628964</v>
      </c>
      <c r="G27" s="5">
        <f ca="1"/>
        <v>48.020446518780673</v>
      </c>
      <c r="H27" s="7">
        <f ca="1"/>
        <v>42.710847832343994</v>
      </c>
      <c r="I27" s="5">
        <f ca="1"/>
        <v>40.249096707018133</v>
      </c>
      <c r="J27" s="5">
        <f ca="1"/>
        <v>5.6454235831331259</v>
      </c>
      <c r="K27" s="1">
        <v>5</v>
      </c>
      <c r="L27" s="1"/>
      <c r="M27" s="20">
        <f t="shared" ca="1" si="0"/>
        <v>7.1696331420289425</v>
      </c>
      <c r="N27" s="7">
        <f t="shared" ca="1" si="1"/>
        <v>7.7713498117625406</v>
      </c>
      <c r="P27" s="5">
        <f ca="1"/>
        <v>32.108052856854151</v>
      </c>
      <c r="Q27" s="5">
        <f ca="1"/>
        <v>-2.2755684980299895</v>
      </c>
      <c r="R27" s="5"/>
      <c r="S27" s="29" t="s">
        <v>21</v>
      </c>
      <c r="T27" s="30"/>
      <c r="U27" s="30"/>
      <c r="V27" s="31"/>
      <c r="W27" s="32"/>
    </row>
    <row r="28" spans="2:26">
      <c r="B28" s="5">
        <f ca="1"/>
        <v>22.523078894996118</v>
      </c>
      <c r="C28" s="1">
        <v>23</v>
      </c>
      <c r="D28" s="5" cm="1">
        <f t="array" aca="1" ref="D28:H28" ca="1">B28+s_w*L.rerrorV(,K28)</f>
        <v>25.407817297213704</v>
      </c>
      <c r="E28" s="5">
        <f ca="1"/>
        <v>19.504224899495359</v>
      </c>
      <c r="F28" s="5">
        <f ca="1"/>
        <v>21.217998239941448</v>
      </c>
      <c r="G28" s="5">
        <f ca="1"/>
        <v>22.366783619958063</v>
      </c>
      <c r="H28" s="7">
        <f ca="1"/>
        <v>24.46368260218906</v>
      </c>
      <c r="I28" s="5">
        <f ca="1"/>
        <v>22.59210133175953</v>
      </c>
      <c r="J28" s="5">
        <f ca="1"/>
        <v>2.3929574321884681</v>
      </c>
      <c r="K28" s="1">
        <v>5</v>
      </c>
      <c r="L28" s="1"/>
      <c r="M28" s="20">
        <f t="shared" ca="1" si="0"/>
        <v>3.0878764322641707</v>
      </c>
      <c r="N28" s="7">
        <f t="shared" ca="1" si="1"/>
        <v>2.8157159654541744</v>
      </c>
      <c r="P28" s="5">
        <f ca="1"/>
        <v>28.762342948902045</v>
      </c>
      <c r="Q28" s="5">
        <f ca="1"/>
        <v>-3.3196889889303427</v>
      </c>
      <c r="R28" s="5"/>
      <c r="S28" s="37" t="str" cm="1">
        <f t="array" aca="1" ref="S28:W32" ca="1">L.ANOVA1S(n_i,xbar_i,s_i)</f>
        <v/>
      </c>
      <c r="T28" s="34" t="str">
        <f ca="1"/>
        <v>SS</v>
      </c>
      <c r="U28" s="34" t="str">
        <f ca="1"/>
        <v>DF</v>
      </c>
      <c r="V28" s="35" t="str">
        <f ca="1"/>
        <v>MS</v>
      </c>
      <c r="W28" s="36" t="str">
        <f ca="1"/>
        <v>s</v>
      </c>
    </row>
    <row r="29" spans="2:26">
      <c r="B29" s="5">
        <f ca="1"/>
        <v>31.205292459594599</v>
      </c>
      <c r="C29" s="1">
        <v>24</v>
      </c>
      <c r="D29" s="5" cm="1">
        <f t="array" aca="1" ref="D29:H29" ca="1">B29+s_w*L.rerrorV(,K29)</f>
        <v>33.470461300085105</v>
      </c>
      <c r="E29" s="5">
        <f ca="1"/>
        <v>32.060189700719825</v>
      </c>
      <c r="F29" s="5">
        <f ca="1"/>
        <v>27.618709971056735</v>
      </c>
      <c r="G29" s="5">
        <f ca="1"/>
        <v>33.833358979591367</v>
      </c>
      <c r="H29" s="7">
        <f ca="1"/>
        <v>39.341042806521344</v>
      </c>
      <c r="I29" s="5">
        <f ca="1"/>
        <v>33.264752551594874</v>
      </c>
      <c r="J29" s="5">
        <f ca="1"/>
        <v>4.2016574439212677</v>
      </c>
      <c r="K29" s="1">
        <v>5</v>
      </c>
      <c r="L29" s="1"/>
      <c r="M29" s="20">
        <f t="shared" ca="1" si="0"/>
        <v>5.6460425805381398</v>
      </c>
      <c r="N29" s="7">
        <f t="shared" ca="1" si="1"/>
        <v>6.0762902549264695</v>
      </c>
      <c r="P29" s="5">
        <f ca="1"/>
        <v>23.769744238427773</v>
      </c>
      <c r="Q29" s="5">
        <f ca="1"/>
        <v>-2.7553239866171682</v>
      </c>
      <c r="R29" s="5"/>
      <c r="S29" s="38" t="str">
        <f ca="1"/>
        <v>Within</v>
      </c>
      <c r="T29" s="27">
        <f ca="1"/>
        <v>2682.1111614195534</v>
      </c>
      <c r="U29" s="1">
        <f ca="1"/>
        <v>200</v>
      </c>
      <c r="V29" s="5">
        <f ca="1"/>
        <v>13.410555807097767</v>
      </c>
      <c r="W29" s="25">
        <f ca="1"/>
        <v>3.662042573086469</v>
      </c>
    </row>
    <row r="30" spans="2:26">
      <c r="B30" s="5">
        <f ca="1"/>
        <v>39.619193803263201</v>
      </c>
      <c r="C30" s="1">
        <v>25</v>
      </c>
      <c r="D30" s="5" cm="1">
        <f t="array" aca="1" ref="D30:H30" ca="1">B30+s_w*L.rerrorV(,K30)</f>
        <v>41.894701232877935</v>
      </c>
      <c r="E30" s="5">
        <f ca="1"/>
        <v>43.371966263167366</v>
      </c>
      <c r="F30" s="5">
        <f ca="1"/>
        <v>43.706217312427626</v>
      </c>
      <c r="G30" s="5">
        <f ca="1"/>
        <v>44.923150339450487</v>
      </c>
      <c r="H30" s="7">
        <f ca="1"/>
        <v>41.1042594686134</v>
      </c>
      <c r="I30" s="5">
        <f ca="1"/>
        <v>43.000058923307371</v>
      </c>
      <c r="J30" s="5">
        <f ca="1"/>
        <v>1.5125414482766615</v>
      </c>
      <c r="K30" s="1">
        <v>5</v>
      </c>
      <c r="L30" s="1"/>
      <c r="M30" s="20">
        <f t="shared" ca="1" si="0"/>
        <v>1.8957994546939716</v>
      </c>
      <c r="N30" s="7">
        <f t="shared" ca="1" si="1"/>
        <v>1.9230914161431159</v>
      </c>
      <c r="P30" s="5">
        <f ca="1"/>
        <v>20.856853684659853</v>
      </c>
      <c r="Q30" s="5">
        <f ca="1"/>
        <v>-2.4222191841754275</v>
      </c>
      <c r="R30" s="5"/>
      <c r="S30" s="38" t="str">
        <f ca="1"/>
        <v>Between</v>
      </c>
      <c r="T30" s="27">
        <f ca="1"/>
        <v>7823.0587693839943</v>
      </c>
      <c r="U30" s="1">
        <f ca="1"/>
        <v>49</v>
      </c>
      <c r="V30" s="5">
        <f ca="1"/>
        <v>159.65426059967336</v>
      </c>
      <c r="W30" s="25">
        <f ca="1"/>
        <v>5.408210513516936</v>
      </c>
    </row>
    <row r="31" spans="2:26">
      <c r="B31" s="5">
        <f ca="1"/>
        <v>24.543359498112203</v>
      </c>
      <c r="C31" s="1">
        <v>26</v>
      </c>
      <c r="D31" s="5" cm="1">
        <f t="array" aca="1" ref="D31:H31" ca="1">B31+s_w*L.rerrorV(,K31)</f>
        <v>26.723902174641477</v>
      </c>
      <c r="E31" s="5">
        <f ca="1"/>
        <v>25.682322587031528</v>
      </c>
      <c r="F31" s="5">
        <f ca="1"/>
        <v>21.224940785231819</v>
      </c>
      <c r="G31" s="5">
        <f ca="1"/>
        <v>22.239659529067435</v>
      </c>
      <c r="H31" s="7">
        <f ca="1"/>
        <v>30.900833923126143</v>
      </c>
      <c r="I31" s="5">
        <f ca="1"/>
        <v>25.354331799819683</v>
      </c>
      <c r="J31" s="5">
        <f ca="1"/>
        <v>3.85681346053578</v>
      </c>
      <c r="K31" s="1">
        <v>5</v>
      </c>
      <c r="L31" s="1"/>
      <c r="M31" s="20">
        <f t="shared" ca="1" si="0"/>
        <v>4.1293910145878634</v>
      </c>
      <c r="N31" s="7">
        <f t="shared" ca="1" si="1"/>
        <v>5.5465021233064604</v>
      </c>
      <c r="P31" s="5">
        <f ca="1"/>
        <v>31.141612112391776</v>
      </c>
      <c r="Q31" s="5">
        <f ca="1"/>
        <v>-2.7282504103618139</v>
      </c>
      <c r="R31" s="5"/>
      <c r="S31" s="39" t="str">
        <f ca="1"/>
        <v>Total</v>
      </c>
      <c r="T31" s="28">
        <f ca="1"/>
        <v>10505.169930803548</v>
      </c>
      <c r="U31" s="9">
        <f ca="1"/>
        <v>249</v>
      </c>
      <c r="V31" s="24">
        <f ca="1"/>
        <v>42.189437473106615</v>
      </c>
      <c r="W31" s="26">
        <f ca="1"/>
        <v>6.5314084825260226</v>
      </c>
    </row>
    <row r="32" spans="2:26" ht="14.65" thickBot="1">
      <c r="B32" s="5">
        <f ca="1"/>
        <v>32.612358124250591</v>
      </c>
      <c r="C32" s="1">
        <v>27</v>
      </c>
      <c r="D32" s="5" cm="1">
        <f t="array" aca="1" ref="D32:H32" ca="1">B32+s_w*L.rerrorV(,K32)</f>
        <v>25.286246913196813</v>
      </c>
      <c r="E32" s="5">
        <f ca="1"/>
        <v>33.637122138648607</v>
      </c>
      <c r="F32" s="5">
        <f ca="1"/>
        <v>31.693823112734176</v>
      </c>
      <c r="G32" s="5">
        <f ca="1"/>
        <v>27.89380301658646</v>
      </c>
      <c r="H32" s="7">
        <f ca="1"/>
        <v>29.195750340913875</v>
      </c>
      <c r="I32" s="5">
        <f ca="1"/>
        <v>29.541349104415985</v>
      </c>
      <c r="J32" s="5">
        <f ca="1"/>
        <v>3.253776359056014</v>
      </c>
      <c r="K32" s="1">
        <v>5</v>
      </c>
      <c r="L32" s="1"/>
      <c r="M32" s="20">
        <f t="shared" ca="1" si="0"/>
        <v>4.2551021912191729</v>
      </c>
      <c r="N32" s="7">
        <f t="shared" ca="1" si="1"/>
        <v>4.0957730342326215</v>
      </c>
      <c r="P32" s="5">
        <f ca="1"/>
        <v>26.843459867722125</v>
      </c>
      <c r="Q32" s="5">
        <f ca="1"/>
        <v>-3.6440791588959884</v>
      </c>
      <c r="R32" s="5"/>
      <c r="S32" s="40" t="str">
        <f ca="1"/>
        <v>F test</v>
      </c>
      <c r="T32" s="23">
        <f ca="1"/>
        <v>11.905118840426704</v>
      </c>
      <c r="U32" s="23">
        <f ca="1"/>
        <v>8.3954091002518574</v>
      </c>
      <c r="V32" s="23">
        <f ca="1"/>
        <v>1.4180510679425447</v>
      </c>
      <c r="W32" s="33">
        <f ca="1"/>
        <v>6.238189912769781E-38</v>
      </c>
      <c r="Z32" s="1"/>
    </row>
    <row r="33" spans="2:27">
      <c r="B33" s="5">
        <f ca="1"/>
        <v>30.454966669912963</v>
      </c>
      <c r="C33" s="1">
        <v>28</v>
      </c>
      <c r="D33" s="5" cm="1">
        <f t="array" aca="1" ref="D33:H33" ca="1">B33+s_w*L.rerrorV(,K33)</f>
        <v>29.200220660742463</v>
      </c>
      <c r="E33" s="5">
        <f ca="1"/>
        <v>30.000057915595946</v>
      </c>
      <c r="F33" s="5">
        <f ca="1"/>
        <v>29.724340403551476</v>
      </c>
      <c r="G33" s="5">
        <f ca="1"/>
        <v>27.704501996920452</v>
      </c>
      <c r="H33" s="7">
        <f ca="1"/>
        <v>33.136678208395068</v>
      </c>
      <c r="I33" s="5">
        <f ca="1"/>
        <v>29.953159837041085</v>
      </c>
      <c r="J33" s="5">
        <f ca="1"/>
        <v>1.9882609529941107</v>
      </c>
      <c r="K33" s="1">
        <v>5</v>
      </c>
      <c r="L33" s="1"/>
      <c r="M33" s="20">
        <f t="shared" ca="1" si="0"/>
        <v>2.2486578401206323</v>
      </c>
      <c r="N33" s="7">
        <f t="shared" ca="1" si="1"/>
        <v>3.1835183713539834</v>
      </c>
      <c r="P33" s="5">
        <f ca="1"/>
        <v>25.144271108066409</v>
      </c>
      <c r="Q33" s="5">
        <f ca="1"/>
        <v>-2.5478271015758178</v>
      </c>
      <c r="R33" s="5"/>
      <c r="T33" s="5"/>
      <c r="U33" s="5"/>
      <c r="Z33" s="1"/>
      <c r="AA33" s="5"/>
    </row>
    <row r="34" spans="2:27">
      <c r="B34" s="5">
        <f ca="1"/>
        <v>34.988640867839493</v>
      </c>
      <c r="C34" s="1">
        <v>29</v>
      </c>
      <c r="D34" s="5" cm="1">
        <f t="array" aca="1" ref="D34:H34" ca="1">B34+s_w*L.rerrorV(,K34)</f>
        <v>31.779945628916678</v>
      </c>
      <c r="E34" s="5">
        <f ca="1"/>
        <v>36.340407549515632</v>
      </c>
      <c r="F34" s="5">
        <f ca="1"/>
        <v>38.895215521195261</v>
      </c>
      <c r="G34" s="5">
        <f ca="1"/>
        <v>35.126794892128707</v>
      </c>
      <c r="H34" s="7">
        <f ca="1"/>
        <v>42.331649949231391</v>
      </c>
      <c r="I34" s="5">
        <f ca="1"/>
        <v>36.894802708197538</v>
      </c>
      <c r="J34" s="5">
        <f ca="1"/>
        <v>3.9735351991602772</v>
      </c>
      <c r="K34" s="1">
        <v>5</v>
      </c>
      <c r="L34" s="1"/>
      <c r="M34" s="20">
        <f t="shared" ca="1" si="0"/>
        <v>5.1148570792808599</v>
      </c>
      <c r="N34" s="7">
        <f t="shared" ca="1" si="1"/>
        <v>5.4368472410338526</v>
      </c>
      <c r="P34" s="5">
        <f ca="1"/>
        <v>27.715689151138466</v>
      </c>
      <c r="Q34" s="5">
        <f ca="1"/>
        <v>-2.7844335449286044</v>
      </c>
      <c r="R34" s="5"/>
      <c r="S34" s="1" t="s">
        <v>28</v>
      </c>
      <c r="T34" s="1">
        <v>50</v>
      </c>
      <c r="U34" t="s">
        <v>29</v>
      </c>
      <c r="V34" s="1"/>
      <c r="W34" s="1"/>
      <c r="X34" s="1"/>
      <c r="Y34" s="1"/>
      <c r="Z34" s="1"/>
      <c r="AA34" s="5"/>
    </row>
    <row r="35" spans="2:27">
      <c r="B35" s="5">
        <f ca="1"/>
        <v>24.019936147609325</v>
      </c>
      <c r="C35" s="1">
        <v>30</v>
      </c>
      <c r="D35" s="5" cm="1">
        <f t="array" aca="1" ref="D35:H35" ca="1">B35+s_w*L.rerrorV(,K35)</f>
        <v>21.357425861905899</v>
      </c>
      <c r="E35" s="5">
        <f ca="1"/>
        <v>25.087074000037358</v>
      </c>
      <c r="F35" s="5">
        <f ca="1"/>
        <v>27.4583439130286</v>
      </c>
      <c r="G35" s="5">
        <f ca="1"/>
        <v>18.796271233778267</v>
      </c>
      <c r="H35" s="7">
        <f ca="1"/>
        <v>22.720926203422017</v>
      </c>
      <c r="I35" s="5">
        <f ca="1"/>
        <v>23.084008242434429</v>
      </c>
      <c r="J35" s="5">
        <f ca="1"/>
        <v>3.340834062308319</v>
      </c>
      <c r="K35" s="1">
        <v>5</v>
      </c>
      <c r="L35" s="1"/>
      <c r="M35" s="20">
        <f t="shared" ca="1" si="0"/>
        <v>4.2877370086561619</v>
      </c>
      <c r="N35" s="7">
        <f t="shared" ca="1" si="1"/>
        <v>4.3743356705941707</v>
      </c>
      <c r="P35" s="5">
        <f ca="1"/>
        <v>35.889768078531624</v>
      </c>
      <c r="Q35" s="5">
        <f ca="1"/>
        <v>-3.7370208956519031</v>
      </c>
      <c r="R35" s="5"/>
      <c r="S35" s="1" t="s">
        <v>22</v>
      </c>
      <c r="T35" s="1">
        <f ca="1">COUNT(ANOVA_data)</f>
        <v>250</v>
      </c>
      <c r="U35" s="4" t="s">
        <v>23</v>
      </c>
      <c r="V35" s="1"/>
      <c r="W35" s="1"/>
      <c r="X35" s="1"/>
      <c r="Y35" s="1"/>
      <c r="Z35" s="1"/>
      <c r="AA35" s="5"/>
    </row>
    <row r="36" spans="2:27">
      <c r="B36" s="5">
        <f ca="1"/>
        <v>29.487063402726509</v>
      </c>
      <c r="C36" s="1">
        <v>31</v>
      </c>
      <c r="D36" s="5" cm="1">
        <f t="array" aca="1" ref="D36:H36" ca="1">B36+s_w*L.rerrorV(,K36)</f>
        <v>27.962175907882632</v>
      </c>
      <c r="E36" s="5">
        <f ca="1"/>
        <v>31.616678251598405</v>
      </c>
      <c r="F36" s="5">
        <f ca="1"/>
        <v>24.041572597873632</v>
      </c>
      <c r="G36" s="5">
        <f ca="1"/>
        <v>25.791716863237646</v>
      </c>
      <c r="H36" s="7">
        <f ca="1"/>
        <v>23.257506898892188</v>
      </c>
      <c r="I36" s="5">
        <f ca="1"/>
        <v>26.5339301038969</v>
      </c>
      <c r="J36" s="5">
        <f ca="1"/>
        <v>3.3679329810842775</v>
      </c>
      <c r="K36" s="1">
        <v>5</v>
      </c>
      <c r="L36" s="1"/>
      <c r="M36" s="20">
        <f t="shared" ca="1" si="0"/>
        <v>3.2764232050047113</v>
      </c>
      <c r="N36" s="7">
        <f t="shared" ca="1" si="1"/>
        <v>5.0827481477015048</v>
      </c>
      <c r="P36" s="5">
        <f ca="1"/>
        <v>28.629816854454894</v>
      </c>
      <c r="Q36" s="5">
        <f ca="1"/>
        <v>-3.4381224663185002</v>
      </c>
      <c r="R36" s="5"/>
      <c r="S36" s="1" t="s">
        <v>24</v>
      </c>
      <c r="T36" s="1"/>
      <c r="U36" s="4" t="s">
        <v>25</v>
      </c>
      <c r="V36" s="1"/>
      <c r="W36" s="1"/>
      <c r="X36" s="1"/>
      <c r="Y36" s="1"/>
      <c r="Z36" s="1"/>
      <c r="AA36" s="5"/>
    </row>
    <row r="37" spans="2:27">
      <c r="B37" s="5">
        <f ca="1"/>
        <v>36.747012401972512</v>
      </c>
      <c r="C37" s="1">
        <v>32</v>
      </c>
      <c r="D37" s="5" cm="1">
        <f t="array" aca="1" ref="D37:H37" ca="1">B37+s_w*L.rerrorV(,K37)</f>
        <v>43.374084392732996</v>
      </c>
      <c r="E37" s="5">
        <f ca="1"/>
        <v>38.788417759618845</v>
      </c>
      <c r="F37" s="5">
        <f ca="1"/>
        <v>39.47031159471161</v>
      </c>
      <c r="G37" s="5">
        <f ca="1"/>
        <v>38.29177170936746</v>
      </c>
      <c r="H37" s="7">
        <f ca="1"/>
        <v>42.968594704217971</v>
      </c>
      <c r="I37" s="5">
        <f ca="1"/>
        <v>40.578636032129772</v>
      </c>
      <c r="J37" s="5">
        <f ca="1"/>
        <v>2.4077711136870059</v>
      </c>
      <c r="K37" s="1">
        <v>5</v>
      </c>
      <c r="L37" s="1"/>
      <c r="M37" s="20">
        <f t="shared" ca="1" si="0"/>
        <v>2.2868643227623124</v>
      </c>
      <c r="N37" s="7">
        <f t="shared" ca="1" si="1"/>
        <v>2.7954483606032241</v>
      </c>
      <c r="P37" s="5">
        <f ca="1"/>
        <v>33.82828130753493</v>
      </c>
      <c r="Q37" s="5">
        <f ca="1"/>
        <v>-2.0265646736407641</v>
      </c>
      <c r="R37" s="5"/>
      <c r="S37" s="1" t="s">
        <v>26</v>
      </c>
      <c r="T37" s="1">
        <f>AVERAGE(n_i)</f>
        <v>5</v>
      </c>
      <c r="U37" s="4" t="s">
        <v>27</v>
      </c>
      <c r="V37" s="1"/>
      <c r="W37" s="1"/>
      <c r="X37" s="1"/>
      <c r="Y37" s="1"/>
      <c r="Z37" s="1"/>
      <c r="AA37" s="5"/>
    </row>
    <row r="38" spans="2:27">
      <c r="B38" s="5">
        <f ca="1"/>
        <v>32.226303633509353</v>
      </c>
      <c r="C38" s="1">
        <v>33</v>
      </c>
      <c r="D38" s="5" cm="1">
        <f t="array" aca="1" ref="D38:H38" ca="1">B38+s_w*L.rerrorV(,K38)</f>
        <v>35.584862769536045</v>
      </c>
      <c r="E38" s="5">
        <f ca="1"/>
        <v>38.598139240269411</v>
      </c>
      <c r="F38" s="5">
        <f ca="1"/>
        <v>29.812801579006958</v>
      </c>
      <c r="G38" s="5">
        <f ca="1"/>
        <v>25.621329609241318</v>
      </c>
      <c r="H38" s="7">
        <f ca="1"/>
        <v>29.17340886246912</v>
      </c>
      <c r="I38" s="5">
        <f ca="1"/>
        <v>31.758108412104569</v>
      </c>
      <c r="J38" s="5">
        <f ca="1"/>
        <v>5.2334265819446486</v>
      </c>
      <c r="K38" s="1">
        <v>5</v>
      </c>
      <c r="L38" s="1"/>
      <c r="M38" s="20">
        <f t="shared" ca="1" si="0"/>
        <v>6.1367788028632511</v>
      </c>
      <c r="N38" s="7">
        <f t="shared" ca="1" si="1"/>
        <v>6.8400308281648421</v>
      </c>
      <c r="P38" s="5">
        <f ca="1"/>
        <v>35.318085959231489</v>
      </c>
      <c r="Q38" s="5">
        <f ca="1"/>
        <v>-2.8785357990653919</v>
      </c>
      <c r="R38" s="5"/>
      <c r="S38" s="1"/>
      <c r="T38" s="1"/>
      <c r="U38" s="1"/>
      <c r="V38" s="1"/>
      <c r="W38" s="1"/>
      <c r="X38" s="1"/>
      <c r="Y38" s="1"/>
      <c r="Z38" s="1"/>
      <c r="AA38" s="5"/>
    </row>
    <row r="39" spans="2:27">
      <c r="B39" s="5">
        <f ca="1"/>
        <v>36.559437161724937</v>
      </c>
      <c r="C39" s="1">
        <v>34</v>
      </c>
      <c r="D39" s="5" cm="1">
        <f t="array" aca="1" ref="D39:H39" ca="1">B39+s_w*L.rerrorV(,K39)</f>
        <v>36.239247898860249</v>
      </c>
      <c r="E39" s="5">
        <f ca="1"/>
        <v>32.46168194450118</v>
      </c>
      <c r="F39" s="5">
        <f ca="1"/>
        <v>39.496503957209136</v>
      </c>
      <c r="G39" s="5">
        <f ca="1"/>
        <v>34.839826216190161</v>
      </c>
      <c r="H39" s="7">
        <f ca="1"/>
        <v>37.500773144370861</v>
      </c>
      <c r="I39" s="5">
        <f ca="1"/>
        <v>36.107606632226322</v>
      </c>
      <c r="J39" s="5">
        <f ca="1"/>
        <v>2.6619025829642098</v>
      </c>
      <c r="K39" s="1">
        <v>5</v>
      </c>
      <c r="L39" s="1"/>
      <c r="M39" s="20">
        <f t="shared" ca="1" si="0"/>
        <v>3.6459246877251417</v>
      </c>
      <c r="N39" s="7">
        <f t="shared" ca="1" si="1"/>
        <v>3.388897324982814</v>
      </c>
      <c r="P39" s="5">
        <f ca="1"/>
        <v>33.334271395815321</v>
      </c>
      <c r="Q39" s="5">
        <f ca="1"/>
        <v>-3.2845198666603252</v>
      </c>
      <c r="R39" s="5"/>
      <c r="T39" s="5"/>
      <c r="U39" s="5"/>
      <c r="Z39" s="1"/>
      <c r="AA39" s="5"/>
    </row>
    <row r="40" spans="2:27">
      <c r="B40" s="5">
        <f ca="1"/>
        <v>32.187635352497651</v>
      </c>
      <c r="C40" s="1">
        <v>35</v>
      </c>
      <c r="D40" s="5" cm="1">
        <f t="array" aca="1" ref="D40:H40" ca="1">B40+s_w*L.rerrorV(,K40)</f>
        <v>26.473755643440807</v>
      </c>
      <c r="E40" s="5">
        <f ca="1"/>
        <v>32.696082347293746</v>
      </c>
      <c r="F40" s="5">
        <f ca="1"/>
        <v>22.948322958404404</v>
      </c>
      <c r="G40" s="5">
        <f ca="1"/>
        <v>35.7341941843789</v>
      </c>
      <c r="H40" s="7">
        <f ca="1"/>
        <v>29.132789689017557</v>
      </c>
      <c r="I40" s="5">
        <f ca="1"/>
        <v>29.397028964507079</v>
      </c>
      <c r="J40" s="5">
        <f ca="1"/>
        <v>5.0310181550046043</v>
      </c>
      <c r="K40" s="1">
        <v>5</v>
      </c>
      <c r="L40" s="1"/>
      <c r="M40" s="20">
        <f t="shared" ca="1" si="0"/>
        <v>6.4487060061026753</v>
      </c>
      <c r="N40" s="7">
        <f t="shared" ca="1" si="1"/>
        <v>6.3371652198718209</v>
      </c>
      <c r="P40" s="5">
        <f ca="1"/>
        <v>39.381436244855713</v>
      </c>
      <c r="Q40" s="5">
        <f ca="1"/>
        <v>-2.6918300300862419</v>
      </c>
      <c r="R40" s="5"/>
      <c r="T40" s="5"/>
      <c r="U40" s="5"/>
      <c r="Z40" s="1"/>
      <c r="AA40" s="5"/>
    </row>
    <row r="41" spans="2:27">
      <c r="B41" s="5">
        <f ca="1"/>
        <v>23.667587987130347</v>
      </c>
      <c r="C41" s="1">
        <v>36</v>
      </c>
      <c r="D41" s="5" cm="1">
        <f t="array" aca="1" ref="D41:H41" ca="1">B41+s_w*L.rerrorV(,K41)</f>
        <v>23.927742829433058</v>
      </c>
      <c r="E41" s="5">
        <f ca="1"/>
        <v>18.624957684977179</v>
      </c>
      <c r="F41" s="5">
        <f ca="1"/>
        <v>26.79407957343523</v>
      </c>
      <c r="G41" s="5">
        <f ca="1"/>
        <v>32.214594841452751</v>
      </c>
      <c r="H41" s="7">
        <f ca="1"/>
        <v>28.021753369747014</v>
      </c>
      <c r="I41" s="5">
        <f ca="1"/>
        <v>25.916625659809046</v>
      </c>
      <c r="J41" s="5">
        <f ca="1"/>
        <v>5.0495044466455816</v>
      </c>
      <c r="K41" s="1">
        <v>5</v>
      </c>
      <c r="L41" s="1"/>
      <c r="M41" s="20">
        <f t="shared" ca="1" si="0"/>
        <v>7.2916679748318671</v>
      </c>
      <c r="N41" s="7">
        <f t="shared" ca="1" si="1"/>
        <v>6.2979691816437047</v>
      </c>
      <c r="P41" s="5">
        <f ca="1"/>
        <v>33.216706482489712</v>
      </c>
      <c r="Q41" s="5">
        <f ca="1"/>
        <v>-2.0970676710134146</v>
      </c>
      <c r="R41" s="5"/>
      <c r="T41" s="5"/>
      <c r="U41" s="5"/>
      <c r="Z41" s="1"/>
      <c r="AA41" s="5"/>
    </row>
    <row r="42" spans="2:27">
      <c r="B42" s="5">
        <f ca="1"/>
        <v>25.278454097161994</v>
      </c>
      <c r="C42" s="1">
        <v>37</v>
      </c>
      <c r="D42" s="5" cm="1">
        <f t="array" aca="1" ref="D42:H42" ca="1">B42+s_w*L.rerrorV(,K42)</f>
        <v>26.541529107700057</v>
      </c>
      <c r="E42" s="5">
        <f ca="1"/>
        <v>29.026773711626877</v>
      </c>
      <c r="F42" s="5">
        <f ca="1"/>
        <v>28.051722817333648</v>
      </c>
      <c r="G42" s="5">
        <f ca="1"/>
        <v>27.999034667924029</v>
      </c>
      <c r="H42" s="7">
        <f ca="1"/>
        <v>21.581442659154543</v>
      </c>
      <c r="I42" s="5">
        <f ca="1"/>
        <v>26.640100592747832</v>
      </c>
      <c r="J42" s="5">
        <f ca="1"/>
        <v>2.9637528628737866</v>
      </c>
      <c r="K42" s="1">
        <v>5</v>
      </c>
      <c r="L42" s="1"/>
      <c r="M42" s="20">
        <f t="shared" ca="1" si="0"/>
        <v>5.0586579335932882</v>
      </c>
      <c r="N42" s="7">
        <f t="shared" ca="1" si="1"/>
        <v>2.3866731188790453</v>
      </c>
      <c r="P42" s="5">
        <f ca="1"/>
        <v>43.888306030114883</v>
      </c>
      <c r="Q42" s="5">
        <f ca="1"/>
        <v>-2.3537181951413149</v>
      </c>
      <c r="R42" s="5"/>
      <c r="T42" s="5"/>
      <c r="U42" s="5"/>
      <c r="Z42" s="1"/>
      <c r="AA42" s="5"/>
    </row>
    <row r="43" spans="2:27">
      <c r="B43" s="5">
        <f ca="1"/>
        <v>32.839268875315739</v>
      </c>
      <c r="C43" s="1">
        <v>38</v>
      </c>
      <c r="D43" s="5" cm="1">
        <f t="array" aca="1" ref="D43:H43" ca="1">B43+s_w*L.rerrorV(,K43)</f>
        <v>37.435905468434818</v>
      </c>
      <c r="E43" s="5">
        <f ca="1"/>
        <v>25.06130957044077</v>
      </c>
      <c r="F43" s="5">
        <f ca="1"/>
        <v>24.976493431337428</v>
      </c>
      <c r="G43" s="5">
        <f ca="1"/>
        <v>27.725917772761179</v>
      </c>
      <c r="H43" s="7">
        <f ca="1"/>
        <v>30.007643875399822</v>
      </c>
      <c r="I43" s="5">
        <f ca="1"/>
        <v>29.041454023674806</v>
      </c>
      <c r="J43" s="5">
        <f ca="1"/>
        <v>5.1355727042206007</v>
      </c>
      <c r="K43" s="1">
        <v>5</v>
      </c>
      <c r="L43" s="1"/>
      <c r="M43" s="20">
        <f t="shared" ca="1" si="0"/>
        <v>4.0649605923373784</v>
      </c>
      <c r="N43" s="7">
        <f t="shared" ca="1" si="1"/>
        <v>8.394451444760012</v>
      </c>
      <c r="P43" s="5">
        <f ca="1"/>
        <v>39.223252507757415</v>
      </c>
      <c r="Q43" s="5">
        <f ca="1"/>
        <v>-2.937580012574001</v>
      </c>
      <c r="R43" s="5"/>
      <c r="T43" s="5"/>
      <c r="U43" s="5"/>
      <c r="Z43" s="1"/>
      <c r="AA43" s="5"/>
    </row>
    <row r="44" spans="2:27">
      <c r="B44" s="5">
        <f ca="1"/>
        <v>38.466063405053383</v>
      </c>
      <c r="C44" s="1">
        <v>39</v>
      </c>
      <c r="D44" s="5" cm="1">
        <f t="array" aca="1" ref="D44:H44" ca="1">B44+s_w*L.rerrorV(,K44)</f>
        <v>39.771205369636263</v>
      </c>
      <c r="E44" s="5">
        <f ca="1"/>
        <v>37.293323885011809</v>
      </c>
      <c r="F44" s="5">
        <f ca="1"/>
        <v>32.507768924344894</v>
      </c>
      <c r="G44" s="5">
        <f ca="1"/>
        <v>34.287453700243177</v>
      </c>
      <c r="H44" s="7">
        <f ca="1"/>
        <v>39.131815867629392</v>
      </c>
      <c r="I44" s="5">
        <f ca="1"/>
        <v>36.598313549373117</v>
      </c>
      <c r="J44" s="5">
        <f ca="1"/>
        <v>3.1241616650717452</v>
      </c>
      <c r="K44" s="1">
        <v>5</v>
      </c>
      <c r="L44" s="1"/>
      <c r="M44" s="20">
        <f t="shared" ca="1" si="0"/>
        <v>4.0905446250282225</v>
      </c>
      <c r="N44" s="7">
        <f t="shared" ca="1" si="1"/>
        <v>3.1728918202631462</v>
      </c>
      <c r="P44" s="5">
        <f ca="1"/>
        <v>34.098716271182276</v>
      </c>
      <c r="Q44" s="5">
        <f ca="1"/>
        <v>-3.1495445685979391</v>
      </c>
      <c r="R44" s="5"/>
      <c r="T44" s="5"/>
      <c r="U44" s="5"/>
      <c r="Z44" s="1"/>
      <c r="AA44" s="5"/>
    </row>
    <row r="45" spans="2:27">
      <c r="B45" s="5">
        <f ca="1"/>
        <v>34.973789096616976</v>
      </c>
      <c r="C45" s="1">
        <v>40</v>
      </c>
      <c r="D45" s="5" cm="1">
        <f t="array" aca="1" ref="D45:H45" ca="1">B45+s_w*L.rerrorV(,K45)</f>
        <v>33.673527181922182</v>
      </c>
      <c r="E45" s="5">
        <f ca="1"/>
        <v>36.115344226877681</v>
      </c>
      <c r="F45" s="5">
        <f ca="1"/>
        <v>31.556936225649782</v>
      </c>
      <c r="G45" s="5">
        <f ca="1"/>
        <v>38.415255684283437</v>
      </c>
      <c r="H45" s="7">
        <f ca="1"/>
        <v>36.136155753180731</v>
      </c>
      <c r="I45" s="5">
        <f ca="1"/>
        <v>35.179443814382765</v>
      </c>
      <c r="J45" s="5">
        <f ca="1"/>
        <v>2.6292599675424966</v>
      </c>
      <c r="K45" s="1">
        <v>5</v>
      </c>
      <c r="L45" s="1"/>
      <c r="M45" s="20">
        <f t="shared" ca="1" si="0"/>
        <v>3.622507588732983</v>
      </c>
      <c r="N45" s="7">
        <f t="shared" ca="1" si="1"/>
        <v>3.2358118699006724</v>
      </c>
      <c r="P45" s="5">
        <f ca="1"/>
        <v>31.017726017631432</v>
      </c>
      <c r="Q45" s="5">
        <f ca="1"/>
        <v>-2.989810573930805</v>
      </c>
      <c r="R45" s="5"/>
      <c r="T45" s="5"/>
      <c r="U45" s="5"/>
      <c r="Z45" s="1"/>
      <c r="AA45" s="5"/>
    </row>
    <row r="46" spans="2:27">
      <c r="B46" s="5">
        <f ca="1"/>
        <v>41.79025792977334</v>
      </c>
      <c r="C46" s="1">
        <v>41</v>
      </c>
      <c r="D46" s="5" cm="1">
        <f t="array" aca="1" ref="D46:H46" ca="1">B46+s_w*L.rerrorV(,K46)</f>
        <v>38.92213726386187</v>
      </c>
      <c r="E46" s="5">
        <f ca="1"/>
        <v>41.247025683950923</v>
      </c>
      <c r="F46" s="5">
        <f ca="1"/>
        <v>44.383217042584874</v>
      </c>
      <c r="G46" s="5">
        <f ca="1"/>
        <v>39.536522305404887</v>
      </c>
      <c r="H46" s="7">
        <f ca="1"/>
        <v>44.693073701993974</v>
      </c>
      <c r="I46" s="5">
        <f ca="1"/>
        <v>41.7563951995593</v>
      </c>
      <c r="J46" s="5">
        <f ca="1"/>
        <v>2.6806988192146228</v>
      </c>
      <c r="K46" s="1">
        <v>5</v>
      </c>
      <c r="L46" s="1"/>
      <c r="M46" s="20">
        <f t="shared" ca="1" si="0"/>
        <v>2.8342579356974298</v>
      </c>
      <c r="N46" s="7">
        <f t="shared" ca="1" si="1"/>
        <v>2.936678502434674</v>
      </c>
      <c r="P46" s="5">
        <f ca="1"/>
        <v>27.225539455236873</v>
      </c>
      <c r="Q46" s="5">
        <f ca="1"/>
        <v>-2.0531924658088756</v>
      </c>
      <c r="R46" s="5"/>
      <c r="T46" s="5"/>
      <c r="U46" s="5"/>
      <c r="Z46" s="1"/>
      <c r="AA46" s="5"/>
    </row>
    <row r="47" spans="2:27">
      <c r="B47" s="5">
        <f ca="1"/>
        <v>37.198488226275373</v>
      </c>
      <c r="C47" s="1">
        <v>42</v>
      </c>
      <c r="D47" s="5" cm="1">
        <f t="array" aca="1" ref="D47:H47" ca="1">B47+s_w*L.rerrorV(,K47)</f>
        <v>45.139980000982646</v>
      </c>
      <c r="E47" s="5">
        <f ca="1"/>
        <v>37.521165671347106</v>
      </c>
      <c r="F47" s="5">
        <f ca="1"/>
        <v>40.83167896230534</v>
      </c>
      <c r="G47" s="5">
        <f ca="1"/>
        <v>37.744522882736632</v>
      </c>
      <c r="H47" s="7">
        <f ca="1"/>
        <v>33.311448711155521</v>
      </c>
      <c r="I47" s="5">
        <f ca="1"/>
        <v>38.909759245705452</v>
      </c>
      <c r="J47" s="5">
        <f ca="1"/>
        <v>4.3913686589185108</v>
      </c>
      <c r="K47" s="1">
        <v>5</v>
      </c>
      <c r="L47" s="1"/>
      <c r="M47" s="20">
        <f t="shared" ca="1" si="0"/>
        <v>5.5983105345499311</v>
      </c>
      <c r="N47" s="7">
        <f t="shared" ca="1" si="1"/>
        <v>6.2302207552771947</v>
      </c>
      <c r="P47" s="5">
        <f ca="1"/>
        <v>27.201759637170866</v>
      </c>
      <c r="Q47" s="5">
        <f ca="1"/>
        <v>-3.4488197523866218</v>
      </c>
      <c r="R47" s="5"/>
      <c r="T47" s="5"/>
      <c r="U47" s="5"/>
      <c r="Z47" s="1"/>
      <c r="AA47" s="5"/>
    </row>
    <row r="48" spans="2:27">
      <c r="B48" s="5">
        <f ca="1"/>
        <v>26.678515156289894</v>
      </c>
      <c r="C48" s="1">
        <v>43</v>
      </c>
      <c r="D48" s="5" cm="1">
        <f t="array" aca="1" ref="D48:H48" ca="1">B48+s_w*L.rerrorV(,K48)</f>
        <v>27.749615427034314</v>
      </c>
      <c r="E48" s="5">
        <f ca="1"/>
        <v>29.555118753891705</v>
      </c>
      <c r="F48" s="5">
        <f ca="1"/>
        <v>20.2136825471047</v>
      </c>
      <c r="G48" s="5">
        <f ca="1"/>
        <v>21.794781980945757</v>
      </c>
      <c r="H48" s="7">
        <f ca="1"/>
        <v>27.956004619200073</v>
      </c>
      <c r="I48" s="5">
        <f ca="1"/>
        <v>25.453840665635308</v>
      </c>
      <c r="J48" s="5">
        <f ca="1"/>
        <v>4.1593225328174448</v>
      </c>
      <c r="K48" s="1">
        <v>5</v>
      </c>
      <c r="L48" s="1"/>
      <c r="M48" s="20">
        <f t="shared" ca="1" si="0"/>
        <v>5.2401581185306085</v>
      </c>
      <c r="N48" s="7">
        <f t="shared" ca="1" si="1"/>
        <v>4.1012780882563966</v>
      </c>
      <c r="P48" s="5">
        <f ca="1"/>
        <v>25.228943597618986</v>
      </c>
      <c r="Q48" s="5">
        <f ca="1"/>
        <v>-3.8301755243748983</v>
      </c>
      <c r="R48" s="5"/>
      <c r="T48" s="5"/>
      <c r="U48" s="5"/>
      <c r="Z48" s="1"/>
      <c r="AA48" s="5"/>
    </row>
    <row r="49" spans="2:27">
      <c r="B49" s="5">
        <f ca="1"/>
        <v>32.36995938516349</v>
      </c>
      <c r="C49" s="1">
        <v>44</v>
      </c>
      <c r="D49" s="5" cm="1">
        <f t="array" aca="1" ref="D49:H49" ca="1">B49+s_w*L.rerrorV(,K49)</f>
        <v>36.479116363954326</v>
      </c>
      <c r="E49" s="5">
        <f ca="1"/>
        <v>36.456112760816154</v>
      </c>
      <c r="F49" s="5">
        <f ca="1"/>
        <v>31.071095686834528</v>
      </c>
      <c r="G49" s="5">
        <f ca="1"/>
        <v>28.580380393690248</v>
      </c>
      <c r="H49" s="7">
        <f ca="1"/>
        <v>32.624015507739884</v>
      </c>
      <c r="I49" s="5">
        <f ca="1"/>
        <v>33.042144142607029</v>
      </c>
      <c r="J49" s="5">
        <f ca="1"/>
        <v>3.4436593580766899</v>
      </c>
      <c r="K49" s="1">
        <v>5</v>
      </c>
      <c r="L49" s="1"/>
      <c r="M49" s="20">
        <f t="shared" ca="1" si="0"/>
        <v>4.4617637489167805</v>
      </c>
      <c r="N49" s="7">
        <f t="shared" ca="1" si="1"/>
        <v>3.4369722213472969</v>
      </c>
      <c r="P49" s="5">
        <f ca="1"/>
        <v>26.882164999000025</v>
      </c>
      <c r="Q49" s="5">
        <f ca="1"/>
        <v>-3.8016077499541727</v>
      </c>
      <c r="R49" s="5"/>
      <c r="T49" s="5"/>
      <c r="U49" s="5"/>
      <c r="Z49" s="1"/>
      <c r="AA49" s="5"/>
    </row>
    <row r="50" spans="2:27">
      <c r="B50" s="5">
        <f ca="1"/>
        <v>41.420231912415346</v>
      </c>
      <c r="C50" s="1">
        <v>45</v>
      </c>
      <c r="D50" s="5" cm="1">
        <f t="array" aca="1" ref="D50:H50" ca="1">B50+s_w*L.rerrorV(,K50)</f>
        <v>37.438119734718576</v>
      </c>
      <c r="E50" s="5">
        <f ca="1"/>
        <v>39.202627168259248</v>
      </c>
      <c r="F50" s="5">
        <f ca="1"/>
        <v>47.121382557757151</v>
      </c>
      <c r="G50" s="5">
        <f ca="1"/>
        <v>37.004396371169719</v>
      </c>
      <c r="H50" s="7">
        <f ca="1"/>
        <v>40.520868294536655</v>
      </c>
      <c r="I50" s="5">
        <f ca="1"/>
        <v>40.257478825288267</v>
      </c>
      <c r="J50" s="5">
        <f ca="1"/>
        <v>4.0873766530110727</v>
      </c>
      <c r="K50" s="1">
        <v>5</v>
      </c>
      <c r="L50" s="1"/>
      <c r="M50" s="20">
        <f t="shared" ca="1" si="0"/>
        <v>3.2530824541185481</v>
      </c>
      <c r="N50" s="7">
        <f t="shared" ca="1" si="1"/>
        <v>6.8639037324688843</v>
      </c>
      <c r="P50" s="5">
        <f ca="1"/>
        <v>26.383106487415237</v>
      </c>
      <c r="Q50" s="5">
        <f ca="1"/>
        <v>-2.8725077259182727</v>
      </c>
      <c r="R50" s="5"/>
      <c r="T50" s="5"/>
      <c r="U50" s="5"/>
      <c r="Z50" s="1"/>
      <c r="AA50" s="5"/>
    </row>
    <row r="51" spans="2:27">
      <c r="B51" s="5">
        <f ca="1"/>
        <v>35.719452141232551</v>
      </c>
      <c r="C51" s="1">
        <v>46</v>
      </c>
      <c r="D51" s="5" cm="1">
        <f t="array" aca="1" ref="D51:H51" ca="1">B51+s_w*L.rerrorV(,K51)</f>
        <v>36.688748941426333</v>
      </c>
      <c r="E51" s="5">
        <f ca="1"/>
        <v>30.655028276336225</v>
      </c>
      <c r="F51" s="5">
        <f ca="1"/>
        <v>41.077454030847903</v>
      </c>
      <c r="G51" s="5">
        <f ca="1"/>
        <v>31.75868479766909</v>
      </c>
      <c r="H51" s="7">
        <f ca="1"/>
        <v>36.372220231918078</v>
      </c>
      <c r="I51" s="5">
        <f ca="1"/>
        <v>35.310427255639524</v>
      </c>
      <c r="J51" s="5">
        <f ca="1"/>
        <v>4.2003984026579095</v>
      </c>
      <c r="K51" s="1">
        <v>5</v>
      </c>
      <c r="L51" s="1"/>
      <c r="M51" s="20">
        <f t="shared" ca="1" si="0"/>
        <v>4.6553989793032997</v>
      </c>
      <c r="N51" s="7">
        <f t="shared" ca="1" si="1"/>
        <v>5.7670267752083788</v>
      </c>
      <c r="P51" s="5">
        <f ca="1"/>
        <v>17.502894467197969</v>
      </c>
      <c r="Q51" s="5">
        <f ca="1"/>
        <v>-3.5276381223691815</v>
      </c>
      <c r="R51" s="5"/>
      <c r="T51" s="5"/>
      <c r="U51" s="5"/>
      <c r="Z51" s="1"/>
      <c r="AA51" s="5"/>
    </row>
    <row r="52" spans="2:27">
      <c r="B52" s="5">
        <f ca="1"/>
        <v>29.971188981236711</v>
      </c>
      <c r="C52" s="1">
        <v>47</v>
      </c>
      <c r="D52" s="5" cm="1">
        <f t="array" aca="1" ref="D52:H52" ca="1">B52+s_w*L.rerrorV(,K52)</f>
        <v>27.411262725404409</v>
      </c>
      <c r="E52" s="5">
        <f ca="1"/>
        <v>28.515270893855003</v>
      </c>
      <c r="F52" s="5">
        <f ca="1"/>
        <v>29.810845503740907</v>
      </c>
      <c r="G52" s="5">
        <f ca="1"/>
        <v>27.022383867613453</v>
      </c>
      <c r="H52" s="7">
        <f ca="1"/>
        <v>28.826943089000601</v>
      </c>
      <c r="I52" s="5">
        <f ca="1"/>
        <v>28.317341215922873</v>
      </c>
      <c r="J52" s="5">
        <f ca="1"/>
        <v>1.1210840790393781</v>
      </c>
      <c r="K52" s="1">
        <v>5</v>
      </c>
      <c r="L52" s="1"/>
      <c r="M52" s="20">
        <f t="shared" ca="1" si="0"/>
        <v>1.2949573483094206</v>
      </c>
      <c r="N52" s="7">
        <f t="shared" ca="1" si="1"/>
        <v>1.493504287818034</v>
      </c>
      <c r="P52" s="5">
        <f ca="1"/>
        <v>17.001756810676099</v>
      </c>
      <c r="Q52" s="5">
        <f ca="1"/>
        <v>-2.2288458707984065</v>
      </c>
      <c r="R52" s="5"/>
      <c r="T52" s="5"/>
      <c r="U52" s="5"/>
      <c r="Z52" s="1"/>
      <c r="AA52" s="5"/>
    </row>
    <row r="53" spans="2:27">
      <c r="B53" s="5">
        <f ca="1"/>
        <v>23.522547102986607</v>
      </c>
      <c r="C53" s="1">
        <v>48</v>
      </c>
      <c r="D53" s="5" cm="1">
        <f t="array" aca="1" ref="D53:H53" ca="1">B53+s_w*L.rerrorV(,K53)</f>
        <v>26.472731216720742</v>
      </c>
      <c r="E53" s="5">
        <f ca="1"/>
        <v>20.860468225154921</v>
      </c>
      <c r="F53" s="5">
        <f ca="1"/>
        <v>23.400830617993623</v>
      </c>
      <c r="G53" s="5">
        <f ca="1"/>
        <v>23.256910574524042</v>
      </c>
      <c r="H53" s="7">
        <f ca="1"/>
        <v>25.241560350473165</v>
      </c>
      <c r="I53" s="5">
        <f ca="1"/>
        <v>23.846500196973299</v>
      </c>
      <c r="J53" s="5">
        <f ca="1"/>
        <v>2.1392701111720376</v>
      </c>
      <c r="K53" s="1">
        <v>5</v>
      </c>
      <c r="L53" s="1"/>
      <c r="M53" s="20">
        <f t="shared" ca="1" si="0"/>
        <v>2.9860319718183774</v>
      </c>
      <c r="N53" s="7">
        <f t="shared" ca="1" si="1"/>
        <v>2.6262310197474434</v>
      </c>
      <c r="P53" s="5">
        <f ca="1"/>
        <v>25.17142104720411</v>
      </c>
      <c r="Q53" s="5">
        <f ca="1"/>
        <v>-2.675607747131334</v>
      </c>
      <c r="R53" s="5"/>
      <c r="T53" s="5"/>
      <c r="U53" s="5"/>
      <c r="Z53" s="1"/>
      <c r="AA53" s="5"/>
    </row>
    <row r="54" spans="2:27">
      <c r="B54" s="5">
        <f ca="1"/>
        <v>33.4499768076723</v>
      </c>
      <c r="C54" s="1">
        <v>49</v>
      </c>
      <c r="D54" s="5" cm="1">
        <f t="array" aca="1" ref="D54:H54" ca="1">B54+s_w*L.rerrorV(,K54)</f>
        <v>33.94736953795924</v>
      </c>
      <c r="E54" s="5">
        <f ca="1"/>
        <v>33.702958216374391</v>
      </c>
      <c r="F54" s="5">
        <f ca="1"/>
        <v>33.69371318591655</v>
      </c>
      <c r="G54" s="5">
        <f ca="1"/>
        <v>35.979080249185394</v>
      </c>
      <c r="H54" s="7">
        <f ca="1"/>
        <v>32.652267979790132</v>
      </c>
      <c r="I54" s="5">
        <f ca="1"/>
        <v>33.995077833845144</v>
      </c>
      <c r="J54" s="5">
        <f ca="1"/>
        <v>1.2163299810959924</v>
      </c>
      <c r="K54" s="1">
        <v>5</v>
      </c>
      <c r="L54" s="1"/>
      <c r="M54" s="20">
        <f t="shared" ca="1" si="0"/>
        <v>1.3428098540550124</v>
      </c>
      <c r="N54" s="7">
        <f t="shared" ca="1" si="1"/>
        <v>1.9840024153402496</v>
      </c>
      <c r="P54" s="5">
        <f ca="1"/>
        <v>19.841024200893763</v>
      </c>
      <c r="Q54" s="5">
        <f ca="1"/>
        <v>-3.5690586871327779</v>
      </c>
      <c r="R54" s="5"/>
      <c r="T54" s="5"/>
      <c r="U54" s="5"/>
      <c r="Z54" s="1"/>
      <c r="AA54" s="5"/>
    </row>
    <row r="55" spans="2:27">
      <c r="B55" s="5">
        <f ca="1"/>
        <v>30.407350340929096</v>
      </c>
      <c r="C55" s="1">
        <v>50</v>
      </c>
      <c r="D55" s="5" cm="1">
        <f t="array" aca="1" ref="D55:H55" ca="1">B55+s_w*L.rerrorV(,K55)</f>
        <v>31.726485757930277</v>
      </c>
      <c r="E55" s="5">
        <f ca="1"/>
        <v>26.852377613894873</v>
      </c>
      <c r="F55" s="5">
        <f ca="1"/>
        <v>32.310591750782748</v>
      </c>
      <c r="G55" s="5">
        <f ca="1"/>
        <v>23.566484024450727</v>
      </c>
      <c r="H55" s="7">
        <f ca="1"/>
        <v>27.116803747842585</v>
      </c>
      <c r="I55" s="5">
        <f ca="1"/>
        <v>28.314548578980244</v>
      </c>
      <c r="J55" s="5">
        <f ca="1"/>
        <v>3.6649123444376706</v>
      </c>
      <c r="K55" s="1">
        <v>5</v>
      </c>
      <c r="L55" s="1"/>
      <c r="M55" s="20">
        <f t="shared" ca="1" si="0"/>
        <v>4.7480645545295168</v>
      </c>
      <c r="N55" s="7">
        <f t="shared" ca="1" si="1"/>
        <v>3.9960431718025049</v>
      </c>
      <c r="P55" s="5">
        <f ca="1"/>
        <v>27.51789143087106</v>
      </c>
      <c r="Q55" s="5">
        <f ca="1"/>
        <v>-2.8798632429858557</v>
      </c>
      <c r="R55" s="5"/>
      <c r="T55" s="5"/>
      <c r="U55" s="5"/>
      <c r="Z55" s="1"/>
      <c r="AA55" s="5"/>
    </row>
    <row r="56" spans="2:27">
      <c r="P56" s="5">
        <f ca="1"/>
        <v>40.575791955045972</v>
      </c>
      <c r="Q56" s="5">
        <f ca="1"/>
        <v>-3.4655564094764619</v>
      </c>
      <c r="R56" s="5"/>
      <c r="T56" s="5"/>
      <c r="U56" s="5"/>
      <c r="Z56" s="1"/>
      <c r="AA56" s="5"/>
    </row>
    <row r="57" spans="2:27">
      <c r="P57" s="5">
        <f ca="1"/>
        <v>30.56575081672672</v>
      </c>
      <c r="Q57" s="5">
        <f ca="1"/>
        <v>-3.8463764139180983</v>
      </c>
      <c r="R57" s="5"/>
      <c r="T57" s="5"/>
      <c r="U57" s="5"/>
      <c r="Z57" s="1"/>
      <c r="AA57" s="5"/>
    </row>
    <row r="58" spans="2:27">
      <c r="P58" s="5">
        <f ca="1"/>
        <v>39.519129072406024</v>
      </c>
      <c r="Q58" s="5">
        <f ca="1"/>
        <v>-3.5810357017386867</v>
      </c>
      <c r="R58" s="5"/>
      <c r="T58" s="5"/>
      <c r="U58" s="5"/>
      <c r="Z58" s="1"/>
      <c r="AA58" s="5"/>
    </row>
    <row r="59" spans="2:27">
      <c r="P59" s="5">
        <f ca="1"/>
        <v>37.946246050401093</v>
      </c>
      <c r="Q59" s="5">
        <f ca="1"/>
        <v>-2.5299472105901284</v>
      </c>
      <c r="R59" s="5"/>
      <c r="T59" s="5"/>
      <c r="U59" s="5"/>
      <c r="Z59" s="1"/>
      <c r="AA59" s="5"/>
    </row>
    <row r="60" spans="2:27">
      <c r="P60" s="5">
        <f ca="1"/>
        <v>29.277174313936914</v>
      </c>
      <c r="Q60" s="5">
        <f ca="1"/>
        <v>-3.5645107398663707</v>
      </c>
      <c r="R60" s="5"/>
      <c r="T60" s="5"/>
      <c r="U60" s="5"/>
      <c r="Z60" s="1"/>
      <c r="AA60" s="5"/>
    </row>
    <row r="61" spans="2:27">
      <c r="P61" s="5">
        <f ca="1"/>
        <v>28.663620123563057</v>
      </c>
      <c r="Q61" s="5">
        <f ca="1"/>
        <v>-2.8178026888115464</v>
      </c>
      <c r="R61" s="5"/>
      <c r="T61" s="5"/>
      <c r="U61" s="5"/>
      <c r="Z61" s="1"/>
      <c r="AA61" s="5"/>
    </row>
    <row r="62" spans="2:27">
      <c r="P62" s="5">
        <f ca="1"/>
        <v>34.879662120436976</v>
      </c>
      <c r="Q62" s="5">
        <f ca="1"/>
        <v>-3.500849870765693</v>
      </c>
      <c r="R62" s="5"/>
      <c r="T62" s="5"/>
      <c r="U62" s="5"/>
      <c r="Z62" s="1"/>
      <c r="AA62" s="5"/>
    </row>
    <row r="63" spans="2:27">
      <c r="P63" s="5">
        <f ca="1"/>
        <v>25.445281011005346</v>
      </c>
      <c r="Q63" s="5">
        <f ca="1"/>
        <v>-2.6206246766974672</v>
      </c>
      <c r="R63" s="5"/>
      <c r="T63" s="5"/>
      <c r="U63" s="5"/>
      <c r="Z63" s="1"/>
      <c r="AA63" s="5"/>
    </row>
    <row r="64" spans="2:27">
      <c r="P64" s="5">
        <f ca="1"/>
        <v>33.893317663583794</v>
      </c>
      <c r="Q64" s="5">
        <f ca="1"/>
        <v>-3.8495824892141446</v>
      </c>
      <c r="R64" s="5"/>
      <c r="T64" s="5"/>
      <c r="U64" s="5"/>
      <c r="Z64" s="1"/>
      <c r="AA64" s="5"/>
    </row>
    <row r="65" spans="16:27">
      <c r="P65" s="5">
        <f ca="1"/>
        <v>39.59179237832646</v>
      </c>
      <c r="Q65" s="5">
        <f ca="1"/>
        <v>-2.2932227062638524</v>
      </c>
      <c r="R65" s="5"/>
      <c r="T65" s="5"/>
      <c r="U65" s="5"/>
      <c r="Z65" s="1"/>
      <c r="AA65" s="5"/>
    </row>
    <row r="66" spans="16:27">
      <c r="P66" s="5">
        <f ca="1"/>
        <v>31.168071401317377</v>
      </c>
      <c r="Q66" s="5">
        <f ca="1"/>
        <v>-2.7025471281802775</v>
      </c>
      <c r="R66" s="5"/>
      <c r="T66" s="5"/>
      <c r="U66" s="5"/>
      <c r="Z66" s="1"/>
      <c r="AA66" s="5"/>
    </row>
    <row r="67" spans="16:27">
      <c r="P67" s="5">
        <f ca="1"/>
        <v>34.605098818861912</v>
      </c>
      <c r="Q67" s="5">
        <f ca="1"/>
        <v>-2.9815922442056895</v>
      </c>
      <c r="R67" s="5"/>
      <c r="T67" s="5"/>
      <c r="U67" s="5"/>
      <c r="Z67" s="1"/>
      <c r="AA67" s="5"/>
    </row>
    <row r="68" spans="16:27">
      <c r="P68" s="5">
        <f ca="1"/>
        <v>29.504675981960162</v>
      </c>
      <c r="Q68" s="5">
        <f ca="1"/>
        <v>-3.2109013232060768</v>
      </c>
      <c r="R68" s="5"/>
      <c r="T68" s="5"/>
      <c r="U68" s="5"/>
      <c r="Z68" s="1"/>
      <c r="AA68" s="5"/>
    </row>
    <row r="69" spans="16:27">
      <c r="P69" s="5">
        <f ca="1"/>
        <v>28.519145943702284</v>
      </c>
      <c r="Q69" s="5">
        <f ca="1"/>
        <v>-2.2081773046846829</v>
      </c>
      <c r="R69" s="5"/>
      <c r="T69" s="5"/>
      <c r="U69" s="5"/>
      <c r="Z69" s="1"/>
      <c r="AA69" s="5"/>
    </row>
    <row r="70" spans="16:27">
      <c r="P70" s="5">
        <f ca="1"/>
        <v>28.31533658379098</v>
      </c>
      <c r="Q70" s="5">
        <f ca="1"/>
        <v>-2.2775408511939332</v>
      </c>
      <c r="R70" s="5"/>
      <c r="T70" s="5"/>
      <c r="U70" s="5"/>
      <c r="Z70" s="1"/>
      <c r="AA70" s="5"/>
    </row>
    <row r="71" spans="16:27">
      <c r="P71" s="5">
        <f ca="1"/>
        <v>35.099982008737065</v>
      </c>
      <c r="Q71" s="5">
        <f ca="1"/>
        <v>-2.4843845838553689</v>
      </c>
      <c r="R71" s="5"/>
      <c r="T71" s="5"/>
      <c r="U71" s="5"/>
      <c r="Z71" s="1"/>
      <c r="AA71" s="5"/>
    </row>
    <row r="72" spans="16:27">
      <c r="P72" s="5">
        <f ca="1"/>
        <v>29.439856157985226</v>
      </c>
      <c r="Q72" s="5">
        <f ca="1"/>
        <v>-2.0380895637150913</v>
      </c>
      <c r="R72" s="5"/>
      <c r="T72" s="5"/>
      <c r="U72" s="5"/>
      <c r="Z72" s="1"/>
      <c r="AA72" s="5"/>
    </row>
    <row r="73" spans="16:27">
      <c r="P73" s="5">
        <f ca="1"/>
        <v>27.329955536046683</v>
      </c>
      <c r="Q73" s="5">
        <f ca="1"/>
        <v>-2.4671969133018226</v>
      </c>
      <c r="R73" s="5"/>
      <c r="T73" s="5"/>
      <c r="U73" s="5"/>
      <c r="Z73" s="1"/>
      <c r="AA73" s="5"/>
    </row>
    <row r="74" spans="16:27">
      <c r="P74" s="5">
        <f ca="1"/>
        <v>27.933914793988741</v>
      </c>
      <c r="Q74" s="5">
        <f ca="1"/>
        <v>-3.1879743649521011</v>
      </c>
      <c r="R74" s="5"/>
      <c r="T74" s="5"/>
      <c r="U74" s="5"/>
      <c r="Z74" s="1"/>
      <c r="AA74" s="5"/>
    </row>
    <row r="75" spans="16:27">
      <c r="P75" s="5">
        <f ca="1"/>
        <v>20.657762719506238</v>
      </c>
      <c r="Q75" s="5">
        <f ca="1"/>
        <v>-2.8038972524606001</v>
      </c>
      <c r="R75" s="5"/>
      <c r="T75" s="5"/>
      <c r="U75" s="5"/>
      <c r="Z75" s="1"/>
      <c r="AA75" s="5"/>
    </row>
    <row r="76" spans="16:27">
      <c r="P76" s="5">
        <f ca="1"/>
        <v>28.266912966298047</v>
      </c>
      <c r="Q76" s="5">
        <f ca="1"/>
        <v>-2.7886330443591851</v>
      </c>
      <c r="R76" s="5"/>
      <c r="T76" s="5"/>
      <c r="U76" s="5"/>
      <c r="Z76" s="1"/>
      <c r="AA76" s="5"/>
    </row>
    <row r="77" spans="16:27">
      <c r="P77" s="5">
        <f ca="1"/>
        <v>24.022352085227876</v>
      </c>
      <c r="Q77" s="5">
        <f ca="1"/>
        <v>-2.2327052167523389</v>
      </c>
      <c r="R77" s="5"/>
      <c r="T77" s="5"/>
      <c r="U77" s="5"/>
      <c r="Z77" s="1"/>
      <c r="AA77" s="5"/>
    </row>
    <row r="78" spans="16:27">
      <c r="P78" s="5">
        <f ca="1"/>
        <v>25.68442481053771</v>
      </c>
      <c r="Q78" s="5">
        <f ca="1"/>
        <v>-2.5908450755392347</v>
      </c>
      <c r="R78" s="5"/>
      <c r="T78" s="5"/>
      <c r="U78" s="5"/>
      <c r="Z78" s="1"/>
      <c r="AA78" s="5"/>
    </row>
    <row r="79" spans="16:27">
      <c r="P79" s="5">
        <f ca="1"/>
        <v>19.556093363365889</v>
      </c>
      <c r="Q79" s="5">
        <f ca="1"/>
        <v>-3.6369278482808114</v>
      </c>
      <c r="R79" s="5"/>
      <c r="T79" s="5"/>
      <c r="U79" s="5"/>
      <c r="Z79" s="1"/>
      <c r="AA79" s="5"/>
    </row>
    <row r="80" spans="16:27">
      <c r="P80" s="5">
        <f ca="1"/>
        <v>28.934376160660619</v>
      </c>
      <c r="Q80" s="5">
        <f ca="1"/>
        <v>-2.1053833928693031</v>
      </c>
      <c r="R80" s="5"/>
      <c r="T80" s="5"/>
      <c r="U80" s="5"/>
      <c r="Z80" s="1"/>
      <c r="AA80" s="5"/>
    </row>
    <row r="81" spans="16:27">
      <c r="P81" s="5">
        <f ca="1"/>
        <v>19.248912047641987</v>
      </c>
      <c r="Q81" s="5">
        <f ca="1"/>
        <v>-2.7220993067037504</v>
      </c>
      <c r="R81" s="5"/>
      <c r="T81" s="5"/>
      <c r="U81" s="5"/>
      <c r="Z81" s="1"/>
      <c r="AA81" s="5"/>
    </row>
    <row r="82" spans="16:27">
      <c r="P82" s="5">
        <f ca="1"/>
        <v>22.404011351049263</v>
      </c>
      <c r="Q82" s="5">
        <f ca="1"/>
        <v>-3.355505228609752</v>
      </c>
      <c r="R82" s="5"/>
      <c r="T82" s="5"/>
      <c r="U82" s="5"/>
      <c r="Z82" s="1"/>
      <c r="AA82" s="5"/>
    </row>
    <row r="83" spans="16:27">
      <c r="P83" s="5">
        <f ca="1"/>
        <v>25.761995558086753</v>
      </c>
      <c r="Q83" s="5">
        <f ca="1"/>
        <v>-2.4694068310314696</v>
      </c>
      <c r="R83" s="5"/>
      <c r="T83" s="5"/>
      <c r="U83" s="5"/>
      <c r="Z83" s="1"/>
      <c r="AA83" s="5"/>
    </row>
    <row r="84" spans="16:27">
      <c r="P84" s="5">
        <f ca="1"/>
        <v>27.582898544413609</v>
      </c>
      <c r="Q84" s="5">
        <f ca="1"/>
        <v>-2.5900286073574943</v>
      </c>
      <c r="R84" s="5"/>
      <c r="T84" s="5"/>
      <c r="U84" s="5"/>
      <c r="Z84" s="1"/>
      <c r="AA84" s="5"/>
    </row>
    <row r="85" spans="16:27">
      <c r="P85" s="5">
        <f ca="1"/>
        <v>33.761751645657277</v>
      </c>
      <c r="Q85" s="5">
        <f ca="1"/>
        <v>-2.2059536573970977</v>
      </c>
      <c r="R85" s="5"/>
      <c r="T85" s="5"/>
      <c r="U85" s="5"/>
      <c r="Z85" s="1"/>
      <c r="AA85" s="5"/>
    </row>
    <row r="86" spans="16:27">
      <c r="P86" s="5">
        <f ca="1"/>
        <v>36.353044489309816</v>
      </c>
      <c r="Q86" s="5">
        <f ca="1"/>
        <v>-3.0816524559354681</v>
      </c>
      <c r="R86" s="5"/>
      <c r="T86" s="5"/>
      <c r="U86" s="5"/>
      <c r="Z86" s="1"/>
      <c r="AA86" s="5"/>
    </row>
    <row r="87" spans="16:27">
      <c r="P87" s="5">
        <f ca="1"/>
        <v>32.16760772639293</v>
      </c>
      <c r="Q87" s="5">
        <f ca="1"/>
        <v>-2.3027825540567362</v>
      </c>
      <c r="R87" s="5"/>
      <c r="T87" s="5"/>
      <c r="U87" s="5"/>
      <c r="Z87" s="1"/>
      <c r="AA87" s="5"/>
    </row>
    <row r="88" spans="16:27">
      <c r="P88" s="5">
        <f ca="1"/>
        <v>30.816589219004584</v>
      </c>
      <c r="Q88" s="5">
        <f ca="1"/>
        <v>-3.4326385230637504</v>
      </c>
      <c r="R88" s="5"/>
      <c r="T88" s="5"/>
      <c r="U88" s="5"/>
      <c r="Z88" s="1"/>
      <c r="AA88" s="5"/>
    </row>
    <row r="89" spans="16:27">
      <c r="P89" s="5">
        <f ca="1"/>
        <v>28.077632093350953</v>
      </c>
      <c r="Q89" s="5">
        <f ca="1"/>
        <v>-2.7149263745028254</v>
      </c>
      <c r="R89" s="5"/>
      <c r="T89" s="5"/>
      <c r="U89" s="5"/>
      <c r="Z89" s="1"/>
      <c r="AA89" s="5"/>
    </row>
    <row r="90" spans="16:27">
      <c r="P90" s="5">
        <f ca="1"/>
        <v>29.445581939721393</v>
      </c>
      <c r="Q90" s="5">
        <f ca="1"/>
        <v>-3.8322434489339092</v>
      </c>
      <c r="R90" s="5"/>
      <c r="T90" s="5"/>
      <c r="U90" s="5"/>
      <c r="Z90" s="1"/>
      <c r="AA90" s="5"/>
    </row>
    <row r="91" spans="16:27">
      <c r="P91" s="5">
        <f ca="1"/>
        <v>31.911425522730109</v>
      </c>
      <c r="Q91" s="5">
        <f ca="1"/>
        <v>-3.1830958540379757</v>
      </c>
      <c r="R91" s="5"/>
      <c r="T91" s="5"/>
      <c r="U91" s="5"/>
      <c r="Z91" s="1"/>
      <c r="AA91" s="5"/>
    </row>
    <row r="92" spans="16:27">
      <c r="P92" s="5">
        <f ca="1"/>
        <v>31.206633929242944</v>
      </c>
      <c r="Q92" s="5">
        <f ca="1"/>
        <v>-3.6253118282889507</v>
      </c>
      <c r="R92" s="5"/>
      <c r="T92" s="5"/>
      <c r="U92" s="5"/>
      <c r="Z92" s="1"/>
      <c r="AA92" s="5"/>
    </row>
    <row r="93" spans="16:27">
      <c r="P93" s="5">
        <f ca="1"/>
        <v>30.623596532196697</v>
      </c>
      <c r="Q93" s="5">
        <f ca="1"/>
        <v>-3.8193295843168231</v>
      </c>
      <c r="R93" s="5"/>
      <c r="T93" s="5"/>
      <c r="U93" s="5"/>
      <c r="Z93" s="1"/>
      <c r="AA93" s="5"/>
    </row>
    <row r="94" spans="16:27">
      <c r="P94" s="5">
        <f ca="1"/>
        <v>32.787450892495137</v>
      </c>
      <c r="Q94" s="5">
        <f ca="1"/>
        <v>-2.0674339587483024</v>
      </c>
      <c r="R94" s="5"/>
      <c r="T94" s="5"/>
      <c r="U94" s="5"/>
      <c r="Z94" s="1"/>
      <c r="AA94" s="5"/>
    </row>
    <row r="95" spans="16:27">
      <c r="P95" s="5">
        <f ca="1"/>
        <v>23.709605373206344</v>
      </c>
      <c r="Q95" s="5">
        <f ca="1"/>
        <v>-3.0402021158566606</v>
      </c>
      <c r="R95" s="5"/>
      <c r="T95" s="5"/>
      <c r="U95" s="5"/>
      <c r="Z95" s="1"/>
      <c r="AA95" s="5"/>
    </row>
    <row r="96" spans="16:27">
      <c r="P96" s="5">
        <f ca="1"/>
        <v>22.552736501599789</v>
      </c>
      <c r="Q96" s="5">
        <f ca="1"/>
        <v>-2.3563622200353018</v>
      </c>
      <c r="R96" s="5"/>
      <c r="T96" s="5"/>
      <c r="U96" s="5"/>
      <c r="Z96" s="1"/>
      <c r="AA96" s="5"/>
    </row>
    <row r="97" spans="16:27">
      <c r="P97" s="5">
        <f ca="1"/>
        <v>36.11756931960845</v>
      </c>
      <c r="Q97" s="5">
        <f ca="1"/>
        <v>-3.9126528792900475</v>
      </c>
      <c r="R97" s="5"/>
      <c r="T97" s="5"/>
      <c r="U97" s="5"/>
      <c r="Z97" s="1"/>
      <c r="AA97" s="5"/>
    </row>
    <row r="98" spans="16:27">
      <c r="P98" s="5">
        <f ca="1"/>
        <v>27.10937002502445</v>
      </c>
      <c r="Q98" s="5">
        <f ca="1"/>
        <v>-2.9601092215670661</v>
      </c>
      <c r="R98" s="5"/>
      <c r="T98" s="5"/>
      <c r="U98" s="5"/>
      <c r="Z98" s="1"/>
      <c r="AA98" s="5"/>
    </row>
    <row r="99" spans="16:27">
      <c r="P99" s="5">
        <f ca="1"/>
        <v>27.132201052781802</v>
      </c>
      <c r="Q99" s="5">
        <f ca="1"/>
        <v>-3.242185102582785</v>
      </c>
      <c r="R99" s="5"/>
      <c r="T99" s="5"/>
      <c r="U99" s="5"/>
      <c r="Z99" s="1"/>
      <c r="AA99" s="5"/>
    </row>
    <row r="100" spans="16:27">
      <c r="P100" s="5">
        <f ca="1"/>
        <v>26.631503660513758</v>
      </c>
      <c r="Q100" s="5">
        <f ca="1"/>
        <v>-3.9048295514241382</v>
      </c>
      <c r="R100" s="5"/>
      <c r="T100" s="5"/>
      <c r="U100" s="5"/>
      <c r="Z100" s="1"/>
      <c r="AA100" s="5"/>
    </row>
    <row r="101" spans="16:27">
      <c r="P101" s="5">
        <f ca="1"/>
        <v>33.787285889070688</v>
      </c>
      <c r="Q101" s="5">
        <f ca="1"/>
        <v>-3.1670575529336427</v>
      </c>
      <c r="R101" s="5"/>
      <c r="T101" s="5"/>
      <c r="U101" s="5"/>
      <c r="Z101" s="1"/>
      <c r="AA101" s="5"/>
    </row>
    <row r="102" spans="16:27">
      <c r="P102" s="5">
        <f ca="1"/>
        <v>26.005751935135031</v>
      </c>
      <c r="Q102" s="5">
        <f ca="1"/>
        <v>-2.4946705233524531</v>
      </c>
      <c r="R102" s="5"/>
      <c r="T102" s="5"/>
      <c r="U102" s="5"/>
      <c r="Z102" s="1"/>
      <c r="AA102" s="5"/>
    </row>
    <row r="103" spans="16:27">
      <c r="P103" s="5">
        <f ca="1"/>
        <v>27.553597436884559</v>
      </c>
      <c r="Q103" s="5">
        <f ca="1"/>
        <v>-3.1643546460988676</v>
      </c>
      <c r="R103" s="5"/>
      <c r="T103" s="5"/>
      <c r="U103" s="5"/>
      <c r="Z103" s="1"/>
      <c r="AA103" s="5"/>
    </row>
    <row r="104" spans="16:27">
      <c r="P104" s="5">
        <f ca="1"/>
        <v>29.318488748010381</v>
      </c>
      <c r="Q104" s="5">
        <f ca="1"/>
        <v>-2.2442612847137307</v>
      </c>
      <c r="R104" s="5"/>
      <c r="T104" s="5"/>
      <c r="U104" s="5"/>
      <c r="Z104" s="1"/>
      <c r="AA104" s="5"/>
    </row>
    <row r="105" spans="16:27">
      <c r="P105" s="5">
        <f ca="1"/>
        <v>38.747345834056318</v>
      </c>
      <c r="Q105" s="5">
        <f ca="1"/>
        <v>-2.9230851868457348</v>
      </c>
      <c r="R105" s="5"/>
      <c r="T105" s="5"/>
      <c r="U105" s="5"/>
      <c r="Z105" s="1"/>
      <c r="AA105" s="5"/>
    </row>
    <row r="106" spans="16:27">
      <c r="P106" s="5">
        <f ca="1"/>
        <v>34.482993870771899</v>
      </c>
      <c r="Q106" s="5">
        <f ca="1"/>
        <v>-3.5959756708042381</v>
      </c>
      <c r="R106" s="5"/>
      <c r="T106" s="5"/>
      <c r="U106" s="5"/>
      <c r="Z106" s="1"/>
      <c r="AA106" s="5"/>
    </row>
    <row r="107" spans="16:27">
      <c r="P107" s="5">
        <f ca="1"/>
        <v>36.741321484152976</v>
      </c>
      <c r="Q107" s="5">
        <f ca="1"/>
        <v>-2.848469873946132</v>
      </c>
      <c r="R107" s="5"/>
      <c r="T107" s="5"/>
      <c r="U107" s="5"/>
      <c r="Z107" s="1"/>
      <c r="AA107" s="5"/>
    </row>
    <row r="108" spans="16:27">
      <c r="P108" s="5">
        <f ca="1"/>
        <v>36.813884274670109</v>
      </c>
      <c r="Q108" s="5">
        <f ca="1"/>
        <v>-2.1294627883491746</v>
      </c>
      <c r="R108" s="5"/>
      <c r="T108" s="5"/>
      <c r="U108" s="5"/>
      <c r="Z108" s="1"/>
      <c r="AA108" s="5"/>
    </row>
    <row r="109" spans="16:27">
      <c r="P109" s="5">
        <f ca="1"/>
        <v>48.197144743767758</v>
      </c>
      <c r="Q109" s="5">
        <f ca="1"/>
        <v>-2.0011833878702427</v>
      </c>
      <c r="R109" s="5"/>
      <c r="T109" s="5"/>
      <c r="U109" s="5"/>
      <c r="Z109" s="1"/>
      <c r="AA109" s="5"/>
    </row>
    <row r="110" spans="16:27">
      <c r="P110" s="5">
        <f ca="1"/>
        <v>25.81686692723785</v>
      </c>
      <c r="Q110" s="5">
        <f ca="1"/>
        <v>-3.1439345205363045</v>
      </c>
      <c r="R110" s="5"/>
      <c r="T110" s="5"/>
      <c r="U110" s="5"/>
      <c r="Z110" s="1"/>
      <c r="AA110" s="5"/>
    </row>
    <row r="111" spans="16:27">
      <c r="P111" s="5">
        <f ca="1"/>
        <v>29.383568232412067</v>
      </c>
      <c r="Q111" s="5">
        <f ca="1"/>
        <v>-3.617141103119121</v>
      </c>
      <c r="R111" s="5"/>
      <c r="T111" s="5"/>
      <c r="U111" s="5"/>
      <c r="Z111" s="1"/>
      <c r="AA111" s="5"/>
    </row>
    <row r="112" spans="16:27">
      <c r="P112" s="5">
        <f ca="1"/>
        <v>30.390320920649501</v>
      </c>
      <c r="Q112" s="5">
        <f ca="1"/>
        <v>-3.7284841970173441</v>
      </c>
      <c r="R112" s="5"/>
      <c r="T112" s="5"/>
      <c r="U112" s="5"/>
      <c r="Z112" s="1"/>
      <c r="AA112" s="5"/>
    </row>
    <row r="113" spans="16:27">
      <c r="P113" s="5">
        <f ca="1"/>
        <v>30.497796109485559</v>
      </c>
      <c r="Q113" s="5">
        <f ca="1"/>
        <v>-3.033652366074012</v>
      </c>
      <c r="R113" s="5"/>
      <c r="T113" s="5"/>
      <c r="U113" s="5"/>
      <c r="Z113" s="1"/>
      <c r="AA113" s="5"/>
    </row>
    <row r="114" spans="16:27">
      <c r="P114" s="5">
        <f ca="1"/>
        <v>28.440320252469572</v>
      </c>
      <c r="Q114" s="5">
        <f ca="1"/>
        <v>-2.6550969452053499</v>
      </c>
      <c r="R114" s="5"/>
      <c r="T114" s="5"/>
      <c r="U114" s="5"/>
      <c r="Z114" s="1"/>
      <c r="AA114" s="5"/>
    </row>
    <row r="115" spans="16:27">
      <c r="P115" s="5">
        <f ca="1"/>
        <v>25.198393504299005</v>
      </c>
      <c r="Q115" s="5">
        <f ca="1"/>
        <v>-2.6492108521903504</v>
      </c>
      <c r="R115" s="5"/>
      <c r="T115" s="5"/>
      <c r="U115" s="5"/>
      <c r="Z115" s="1"/>
      <c r="AA115" s="5"/>
    </row>
    <row r="116" spans="16:27">
      <c r="P116" s="5">
        <f ca="1"/>
        <v>21.32329838098978</v>
      </c>
      <c r="Q116" s="5">
        <f ca="1"/>
        <v>-2.2338182329547358</v>
      </c>
      <c r="R116" s="5"/>
      <c r="T116" s="5"/>
      <c r="U116" s="5"/>
      <c r="Z116" s="1"/>
      <c r="AA116" s="5"/>
    </row>
    <row r="117" spans="16:27">
      <c r="P117" s="5">
        <f ca="1"/>
        <v>27.872607133515288</v>
      </c>
      <c r="Q117" s="5">
        <f ca="1"/>
        <v>-2.480320173700906</v>
      </c>
      <c r="R117" s="5"/>
      <c r="T117" s="5"/>
      <c r="U117" s="5"/>
      <c r="Z117" s="1"/>
      <c r="AA117" s="5"/>
    </row>
    <row r="118" spans="16:27">
      <c r="P118" s="5">
        <f ca="1"/>
        <v>25.862999888479216</v>
      </c>
      <c r="Q118" s="5">
        <f ca="1"/>
        <v>-2.2091427034591931</v>
      </c>
      <c r="R118" s="5"/>
      <c r="T118" s="5"/>
      <c r="U118" s="5"/>
      <c r="Z118" s="1"/>
      <c r="AA118" s="5"/>
    </row>
    <row r="119" spans="16:27">
      <c r="P119" s="5">
        <f ca="1"/>
        <v>23.963807943457144</v>
      </c>
      <c r="Q119" s="5">
        <f ca="1"/>
        <v>-2.0992236865842777</v>
      </c>
      <c r="R119" s="5"/>
      <c r="T119" s="5"/>
      <c r="U119" s="5"/>
      <c r="Z119" s="1"/>
      <c r="AA119" s="5"/>
    </row>
    <row r="120" spans="16:27">
      <c r="P120" s="5">
        <f ca="1"/>
        <v>25.081175826952659</v>
      </c>
      <c r="Q120" s="5">
        <f ca="1"/>
        <v>-2.3564821306154977</v>
      </c>
      <c r="R120" s="5"/>
      <c r="T120" s="5"/>
      <c r="U120" s="5"/>
      <c r="Z120" s="1"/>
      <c r="AA120" s="5"/>
    </row>
    <row r="121" spans="16:27">
      <c r="P121" s="5">
        <f ca="1"/>
        <v>30.27382711854802</v>
      </c>
      <c r="Q121" s="5">
        <f ca="1"/>
        <v>-3.2357312827544096</v>
      </c>
      <c r="R121" s="5"/>
      <c r="T121" s="5"/>
      <c r="U121" s="5"/>
      <c r="Z121" s="1"/>
      <c r="AA121" s="5"/>
    </row>
    <row r="122" spans="16:27">
      <c r="P122" s="5">
        <f ca="1"/>
        <v>22.020097660319667</v>
      </c>
      <c r="Q122" s="5">
        <f ca="1"/>
        <v>-2.4358222610526217</v>
      </c>
      <c r="R122" s="5"/>
      <c r="T122" s="5"/>
      <c r="U122" s="5"/>
      <c r="Z122" s="1"/>
      <c r="AA122" s="5"/>
    </row>
    <row r="123" spans="16:27">
      <c r="P123" s="5">
        <f ca="1"/>
        <v>25.020940864417639</v>
      </c>
      <c r="Q123" s="5">
        <f ca="1"/>
        <v>-3.1863578766772616</v>
      </c>
      <c r="R123" s="5"/>
      <c r="T123" s="5"/>
      <c r="U123" s="5"/>
      <c r="Z123" s="1"/>
      <c r="AA123" s="5"/>
    </row>
    <row r="124" spans="16:27">
      <c r="P124" s="5">
        <f ca="1"/>
        <v>24.214095713939432</v>
      </c>
      <c r="Q124" s="5">
        <f ca="1"/>
        <v>-2.2912872241620974</v>
      </c>
      <c r="R124" s="5"/>
      <c r="T124" s="5"/>
      <c r="U124" s="5"/>
      <c r="Z124" s="1"/>
      <c r="AA124" s="5"/>
    </row>
    <row r="125" spans="16:27">
      <c r="P125" s="5">
        <f ca="1"/>
        <v>35.139356418809385</v>
      </c>
      <c r="Q125" s="5">
        <f ca="1"/>
        <v>-3.9318062123858968</v>
      </c>
      <c r="R125" s="5"/>
      <c r="T125" s="5"/>
      <c r="U125" s="5"/>
      <c r="Z125" s="1"/>
      <c r="AA125" s="5"/>
    </row>
    <row r="126" spans="16:27">
      <c r="P126" s="5">
        <f ca="1"/>
        <v>36.6704293167451</v>
      </c>
      <c r="Q126" s="5">
        <f ca="1"/>
        <v>-3.5359465538316672</v>
      </c>
      <c r="R126" s="5"/>
      <c r="T126" s="5"/>
      <c r="U126" s="5"/>
      <c r="Z126" s="1"/>
      <c r="AA126" s="5"/>
    </row>
    <row r="127" spans="16:27">
      <c r="P127" s="5">
        <f ca="1"/>
        <v>33.464288707077543</v>
      </c>
      <c r="Q127" s="5">
        <f ca="1"/>
        <v>-3.0533108550735855</v>
      </c>
      <c r="R127" s="5"/>
      <c r="T127" s="5"/>
      <c r="U127" s="5"/>
      <c r="Z127" s="1"/>
      <c r="AA127" s="5"/>
    </row>
    <row r="128" spans="16:27">
      <c r="P128" s="5">
        <f ca="1"/>
        <v>35.121726083018871</v>
      </c>
      <c r="Q128" s="5">
        <f ca="1"/>
        <v>-2.2869596203749847</v>
      </c>
      <c r="R128" s="5"/>
      <c r="T128" s="5"/>
      <c r="U128" s="5"/>
      <c r="Z128" s="1"/>
      <c r="AA128" s="5"/>
    </row>
    <row r="129" spans="16:27">
      <c r="P129" s="5">
        <f ca="1"/>
        <v>32.746302150104469</v>
      </c>
      <c r="Q129" s="5">
        <f ca="1"/>
        <v>-2.5575978045332306</v>
      </c>
      <c r="R129" s="5"/>
      <c r="T129" s="5"/>
      <c r="U129" s="5"/>
      <c r="Z129" s="1"/>
      <c r="AA129" s="5"/>
    </row>
    <row r="130" spans="16:27">
      <c r="P130" s="5">
        <f ca="1"/>
        <v>37.146841180347842</v>
      </c>
      <c r="Q130" s="5">
        <f ca="1"/>
        <v>-3.3505257958521568</v>
      </c>
      <c r="R130" s="5"/>
      <c r="T130" s="5"/>
      <c r="U130" s="5"/>
      <c r="Z130" s="1"/>
      <c r="AA130" s="5"/>
    </row>
    <row r="131" spans="16:27">
      <c r="P131" s="5">
        <f ca="1"/>
        <v>33.07946356498919</v>
      </c>
      <c r="Q131" s="5">
        <f ca="1"/>
        <v>-3.4871470632066486</v>
      </c>
      <c r="R131" s="5"/>
      <c r="T131" s="5"/>
      <c r="U131" s="5"/>
      <c r="Z131" s="1"/>
      <c r="AA131" s="5"/>
    </row>
    <row r="132" spans="16:27">
      <c r="P132" s="5">
        <f ca="1"/>
        <v>40.287884438628964</v>
      </c>
      <c r="Q132" s="5">
        <f ca="1"/>
        <v>-3.3137439655457794</v>
      </c>
      <c r="R132" s="5"/>
      <c r="T132" s="5"/>
      <c r="U132" s="5"/>
      <c r="Z132" s="1"/>
      <c r="AA132" s="5"/>
    </row>
    <row r="133" spans="16:27">
      <c r="P133" s="5">
        <f ca="1"/>
        <v>48.020446518780673</v>
      </c>
      <c r="Q133" s="5">
        <f ca="1"/>
        <v>-2.5993753601549683</v>
      </c>
      <c r="R133" s="5"/>
      <c r="T133" s="5"/>
      <c r="U133" s="5"/>
      <c r="Z133" s="1"/>
      <c r="AA133" s="5"/>
    </row>
    <row r="134" spans="16:27">
      <c r="P134" s="5">
        <f ca="1"/>
        <v>42.710847832343994</v>
      </c>
      <c r="Q134" s="5">
        <f ca="1"/>
        <v>-3.2725217995067837</v>
      </c>
      <c r="R134" s="5"/>
      <c r="T134" s="5"/>
      <c r="U134" s="5"/>
      <c r="Z134" s="1"/>
      <c r="AA134" s="5"/>
    </row>
    <row r="135" spans="16:27">
      <c r="P135" s="5">
        <f ca="1"/>
        <v>25.407817297213704</v>
      </c>
      <c r="Q135" s="5">
        <f ca="1"/>
        <v>-2.2745846749002565</v>
      </c>
      <c r="R135" s="5"/>
      <c r="T135" s="5"/>
      <c r="U135" s="5"/>
      <c r="Z135" s="1"/>
      <c r="AA135" s="5"/>
    </row>
    <row r="136" spans="16:27">
      <c r="P136" s="5">
        <f ca="1"/>
        <v>19.504224899495359</v>
      </c>
      <c r="Q136" s="5">
        <f ca="1"/>
        <v>-2.1522126584025454</v>
      </c>
      <c r="R136" s="5"/>
      <c r="T136" s="5"/>
      <c r="U136" s="5"/>
      <c r="Z136" s="1"/>
      <c r="AA136" s="5"/>
    </row>
    <row r="137" spans="16:27">
      <c r="P137" s="5">
        <f ca="1"/>
        <v>21.217998239941448</v>
      </c>
      <c r="Q137" s="5">
        <f ca="1"/>
        <v>-2.4018978803238458</v>
      </c>
      <c r="R137" s="5"/>
      <c r="T137" s="5"/>
      <c r="U137" s="5"/>
      <c r="Z137" s="1"/>
      <c r="AA137" s="5"/>
    </row>
    <row r="138" spans="16:27">
      <c r="P138" s="5">
        <f ca="1"/>
        <v>22.366783619958063</v>
      </c>
      <c r="Q138" s="5">
        <f ca="1"/>
        <v>-3.9563008492279668</v>
      </c>
      <c r="R138" s="5"/>
      <c r="T138" s="5"/>
      <c r="U138" s="5"/>
      <c r="Z138" s="1"/>
      <c r="AA138" s="5"/>
    </row>
    <row r="139" spans="16:27">
      <c r="P139" s="5">
        <f ca="1"/>
        <v>24.46368260218906</v>
      </c>
      <c r="Q139" s="5">
        <f ca="1"/>
        <v>-2.0962627270176686</v>
      </c>
      <c r="R139" s="5"/>
      <c r="T139" s="5"/>
      <c r="U139" s="5"/>
      <c r="Z139" s="1"/>
      <c r="AA139" s="5"/>
    </row>
    <row r="140" spans="16:27">
      <c r="P140" s="5">
        <f ca="1"/>
        <v>33.470461300085105</v>
      </c>
      <c r="Q140" s="5">
        <f ca="1"/>
        <v>-3.4214316042241109</v>
      </c>
      <c r="R140" s="5"/>
      <c r="T140" s="5"/>
      <c r="U140" s="5"/>
      <c r="Z140" s="1"/>
      <c r="AA140" s="5"/>
    </row>
    <row r="141" spans="16:27">
      <c r="P141" s="5">
        <f ca="1"/>
        <v>32.060189700719825</v>
      </c>
      <c r="Q141" s="5">
        <f ca="1"/>
        <v>-3.1540518431432574</v>
      </c>
      <c r="R141" s="5"/>
      <c r="T141" s="5"/>
      <c r="U141" s="5"/>
      <c r="Z141" s="1"/>
      <c r="AA141" s="5"/>
    </row>
    <row r="142" spans="16:27">
      <c r="P142" s="5">
        <f ca="1"/>
        <v>27.618709971056735</v>
      </c>
      <c r="Q142" s="5">
        <f ca="1"/>
        <v>-3.3145913070720905</v>
      </c>
      <c r="R142" s="5"/>
      <c r="T142" s="5"/>
      <c r="U142" s="5"/>
      <c r="Z142" s="1"/>
      <c r="AA142" s="5"/>
    </row>
    <row r="143" spans="16:27">
      <c r="P143" s="5">
        <f ca="1"/>
        <v>33.833358979591367</v>
      </c>
      <c r="Q143" s="5">
        <f ca="1"/>
        <v>-3.6818525497603543</v>
      </c>
      <c r="R143" s="5"/>
      <c r="T143" s="5"/>
      <c r="U143" s="5"/>
      <c r="Z143" s="1"/>
      <c r="AA143" s="5"/>
    </row>
    <row r="144" spans="16:27">
      <c r="P144" s="5">
        <f ca="1"/>
        <v>39.341042806521344</v>
      </c>
      <c r="Q144" s="5">
        <f ca="1"/>
        <v>-3.5027098766203686</v>
      </c>
      <c r="R144" s="5"/>
      <c r="T144" s="5"/>
      <c r="U144" s="5"/>
      <c r="Z144" s="1"/>
      <c r="AA144" s="5"/>
    </row>
    <row r="145" spans="16:27">
      <c r="P145" s="5">
        <f ca="1"/>
        <v>41.894701232877935</v>
      </c>
      <c r="Q145" s="5">
        <f ca="1"/>
        <v>-3.0601634365105497</v>
      </c>
      <c r="R145" s="5"/>
      <c r="T145" s="5"/>
      <c r="U145" s="5"/>
      <c r="Z145" s="1"/>
      <c r="AA145" s="5"/>
    </row>
    <row r="146" spans="16:27">
      <c r="P146" s="5">
        <f ca="1"/>
        <v>43.371966263167366</v>
      </c>
      <c r="Q146" s="5">
        <f ca="1"/>
        <v>-3.2546458368398694</v>
      </c>
      <c r="R146" s="5"/>
      <c r="T146" s="5"/>
      <c r="U146" s="5"/>
      <c r="Z146" s="1"/>
      <c r="AA146" s="5"/>
    </row>
    <row r="147" spans="16:27">
      <c r="P147" s="5">
        <f ca="1"/>
        <v>43.706217312427626</v>
      </c>
      <c r="Q147" s="5">
        <f ca="1"/>
        <v>-2.5651471596385855</v>
      </c>
      <c r="R147" s="5"/>
      <c r="T147" s="5"/>
      <c r="U147" s="5"/>
      <c r="Z147" s="1"/>
      <c r="AA147" s="5"/>
    </row>
    <row r="148" spans="16:27">
      <c r="P148" s="5">
        <f ca="1"/>
        <v>44.923150339450487</v>
      </c>
      <c r="Q148" s="5">
        <f ca="1"/>
        <v>-2.3891356294399726</v>
      </c>
      <c r="R148" s="5"/>
      <c r="T148" s="5"/>
      <c r="U148" s="5"/>
      <c r="Z148" s="1"/>
      <c r="AA148" s="5"/>
    </row>
    <row r="149" spans="16:27">
      <c r="P149" s="5">
        <f ca="1"/>
        <v>41.1042594686134</v>
      </c>
      <c r="Q149" s="5">
        <f ca="1"/>
        <v>-3.3631905791681254</v>
      </c>
      <c r="R149" s="5"/>
      <c r="T149" s="5"/>
      <c r="U149" s="5"/>
      <c r="Z149" s="1"/>
      <c r="AA149" s="5"/>
    </row>
    <row r="150" spans="16:27">
      <c r="P150" s="5">
        <f ca="1"/>
        <v>26.723902174641477</v>
      </c>
      <c r="Q150" s="5">
        <f ca="1"/>
        <v>-3.4983544961363693</v>
      </c>
      <c r="R150" s="5"/>
      <c r="T150" s="5"/>
      <c r="U150" s="5"/>
      <c r="Z150" s="1"/>
      <c r="AA150" s="5"/>
    </row>
    <row r="151" spans="16:27">
      <c r="P151" s="5">
        <f ca="1"/>
        <v>25.682322587031528</v>
      </c>
      <c r="Q151" s="5">
        <f ca="1"/>
        <v>-2.9255874234600601</v>
      </c>
      <c r="R151" s="5"/>
      <c r="T151" s="5"/>
      <c r="U151" s="5"/>
      <c r="Z151" s="1"/>
      <c r="AA151" s="5"/>
    </row>
    <row r="152" spans="16:27">
      <c r="P152" s="5">
        <f ca="1"/>
        <v>21.224940785231819</v>
      </c>
      <c r="Q152" s="5">
        <f ca="1"/>
        <v>-3.0346433734263698</v>
      </c>
      <c r="R152" s="5"/>
      <c r="T152" s="5"/>
      <c r="U152" s="5"/>
      <c r="Z152" s="1"/>
      <c r="AA152" s="5"/>
    </row>
    <row r="153" spans="16:27">
      <c r="P153" s="5">
        <f ca="1"/>
        <v>22.239659529067435</v>
      </c>
      <c r="Q153" s="5">
        <f ca="1"/>
        <v>-2.7968259825046213</v>
      </c>
      <c r="R153" s="5"/>
      <c r="T153" s="5"/>
      <c r="U153" s="5"/>
      <c r="Z153" s="1"/>
      <c r="AA153" s="5"/>
    </row>
    <row r="154" spans="16:27">
      <c r="P154" s="5">
        <f ca="1"/>
        <v>30.900833923126143</v>
      </c>
      <c r="Q154" s="5">
        <f ca="1"/>
        <v>-3.6647073996719572</v>
      </c>
      <c r="R154" s="5"/>
      <c r="T154" s="5"/>
      <c r="U154" s="5"/>
      <c r="Z154" s="1"/>
      <c r="AA154" s="5"/>
    </row>
    <row r="155" spans="16:27">
      <c r="P155" s="5">
        <f ca="1"/>
        <v>25.286246913196813</v>
      </c>
      <c r="Q155" s="5">
        <f ca="1"/>
        <v>-2.2132689357399284</v>
      </c>
      <c r="R155" s="5"/>
      <c r="T155" s="5"/>
      <c r="U155" s="5"/>
      <c r="Z155" s="1"/>
      <c r="AA155" s="5"/>
    </row>
    <row r="156" spans="16:27">
      <c r="P156" s="5">
        <f ca="1"/>
        <v>33.637122138648607</v>
      </c>
      <c r="Q156" s="5">
        <f ca="1"/>
        <v>-2.6504542898799359</v>
      </c>
      <c r="R156" s="5"/>
      <c r="T156" s="5"/>
      <c r="U156" s="5"/>
      <c r="Z156" s="1"/>
      <c r="AA156" s="5"/>
    </row>
    <row r="157" spans="16:27">
      <c r="P157" s="5">
        <f ca="1"/>
        <v>31.693823112734176</v>
      </c>
      <c r="Q157" s="5">
        <f ca="1"/>
        <v>-2.7539924262507616</v>
      </c>
      <c r="R157" s="5"/>
      <c r="T157" s="5"/>
      <c r="U157" s="5"/>
      <c r="Z157" s="1"/>
      <c r="AA157" s="5"/>
    </row>
    <row r="158" spans="16:27">
      <c r="P158" s="5">
        <f ca="1"/>
        <v>27.89380301658646</v>
      </c>
      <c r="Q158" s="5">
        <f ca="1"/>
        <v>-3.2133975751413004</v>
      </c>
      <c r="R158" s="5"/>
      <c r="T158" s="5"/>
      <c r="U158" s="5"/>
      <c r="Z158" s="1"/>
      <c r="AA158" s="5"/>
    </row>
    <row r="159" spans="16:27">
      <c r="P159" s="5">
        <f ca="1"/>
        <v>29.195750340913875</v>
      </c>
      <c r="Q159" s="5">
        <f ca="1"/>
        <v>-2.1635700333413914</v>
      </c>
      <c r="R159" s="5"/>
      <c r="T159" s="5"/>
      <c r="U159" s="5"/>
      <c r="Z159" s="1"/>
      <c r="AA159" s="5"/>
    </row>
    <row r="160" spans="16:27">
      <c r="P160" s="5">
        <f ca="1"/>
        <v>29.200220660742463</v>
      </c>
      <c r="Q160" s="5">
        <f ca="1"/>
        <v>-3.894429103949328</v>
      </c>
      <c r="R160" s="5"/>
      <c r="T160" s="5"/>
      <c r="U160" s="5"/>
      <c r="Z160" s="1"/>
      <c r="AA160" s="5"/>
    </row>
    <row r="161" spans="16:27">
      <c r="P161" s="5">
        <f ca="1"/>
        <v>30.000057915595946</v>
      </c>
      <c r="Q161" s="5">
        <f ca="1"/>
        <v>-3.0295023496764246</v>
      </c>
      <c r="R161" s="5"/>
      <c r="T161" s="5"/>
      <c r="U161" s="5"/>
      <c r="Z161" s="1"/>
      <c r="AA161" s="5"/>
    </row>
    <row r="162" spans="16:27">
      <c r="P162" s="5">
        <f ca="1"/>
        <v>29.724340403551476</v>
      </c>
      <c r="Q162" s="5">
        <f ca="1"/>
        <v>-3.2501897841068597</v>
      </c>
      <c r="R162" s="5"/>
      <c r="T162" s="5"/>
      <c r="U162" s="5"/>
      <c r="Z162" s="1"/>
      <c r="AA162" s="5"/>
    </row>
    <row r="163" spans="16:27">
      <c r="P163" s="5">
        <f ca="1"/>
        <v>27.704501996920452</v>
      </c>
      <c r="Q163" s="5">
        <f ca="1"/>
        <v>-2.0420204724984896</v>
      </c>
      <c r="R163" s="5"/>
      <c r="T163" s="5"/>
      <c r="U163" s="5"/>
      <c r="Z163" s="1"/>
      <c r="AA163" s="5"/>
    </row>
    <row r="164" spans="16:27">
      <c r="P164" s="5">
        <f ca="1"/>
        <v>33.136678208395068</v>
      </c>
      <c r="Q164" s="5">
        <f ca="1"/>
        <v>-2.1347581499509714</v>
      </c>
      <c r="R164" s="5"/>
      <c r="T164" s="5"/>
      <c r="U164" s="5"/>
      <c r="Z164" s="1"/>
      <c r="AA164" s="5"/>
    </row>
    <row r="165" spans="16:27">
      <c r="P165" s="5">
        <f ca="1"/>
        <v>31.779945628916678</v>
      </c>
      <c r="Q165" s="5">
        <f ca="1"/>
        <v>-3.377318640738765</v>
      </c>
      <c r="R165" s="5"/>
      <c r="T165" s="5"/>
      <c r="U165" s="5"/>
      <c r="Z165" s="1"/>
      <c r="AA165" s="5"/>
    </row>
    <row r="166" spans="16:27">
      <c r="P166" s="5">
        <f ca="1"/>
        <v>36.340407549515632</v>
      </c>
      <c r="Q166" s="5">
        <f ca="1"/>
        <v>-2.7176234568459883</v>
      </c>
      <c r="R166" s="5"/>
      <c r="T166" s="5"/>
      <c r="U166" s="5"/>
      <c r="Z166" s="1"/>
      <c r="AA166" s="5"/>
    </row>
    <row r="167" spans="16:27">
      <c r="P167" s="5">
        <f ca="1"/>
        <v>38.895215521195261</v>
      </c>
      <c r="Q167" s="5">
        <f ca="1"/>
        <v>-3.8786957160053475</v>
      </c>
      <c r="R167" s="5"/>
      <c r="T167" s="5"/>
      <c r="U167" s="5"/>
      <c r="Z167" s="1"/>
      <c r="AA167" s="5"/>
    </row>
    <row r="168" spans="16:27">
      <c r="P168" s="5">
        <f ca="1"/>
        <v>35.126794892128707</v>
      </c>
      <c r="Q168" s="5">
        <f ca="1"/>
        <v>-2.7965383546919376</v>
      </c>
      <c r="R168" s="5"/>
      <c r="T168" s="5"/>
      <c r="U168" s="5"/>
      <c r="Z168" s="1"/>
      <c r="AA168" s="5"/>
    </row>
    <row r="169" spans="16:27">
      <c r="P169" s="5">
        <f ca="1"/>
        <v>42.331649949231391</v>
      </c>
      <c r="Q169" s="5">
        <f ca="1"/>
        <v>-3.8485115026698811</v>
      </c>
      <c r="R169" s="5"/>
      <c r="T169" s="5"/>
      <c r="U169" s="5"/>
      <c r="Z169" s="1"/>
      <c r="AA169" s="5"/>
    </row>
    <row r="170" spans="16:27">
      <c r="P170" s="5">
        <f ca="1"/>
        <v>21.357425861905899</v>
      </c>
      <c r="Q170" s="5">
        <f ca="1"/>
        <v>-2.908175324646245</v>
      </c>
      <c r="R170" s="5"/>
      <c r="T170" s="5"/>
      <c r="U170" s="5"/>
      <c r="Z170" s="1"/>
      <c r="AA170" s="5"/>
    </row>
    <row r="171" spans="16:27">
      <c r="P171" s="5">
        <f ca="1"/>
        <v>25.087074000037358</v>
      </c>
      <c r="Q171" s="5">
        <f ca="1"/>
        <v>-2.0858330332188904</v>
      </c>
      <c r="R171" s="5"/>
      <c r="T171" s="5"/>
      <c r="U171" s="5"/>
      <c r="Z171" s="1"/>
      <c r="AA171" s="5"/>
    </row>
    <row r="172" spans="16:27">
      <c r="P172" s="5">
        <f ca="1"/>
        <v>27.4583439130286</v>
      </c>
      <c r="Q172" s="5">
        <f ca="1"/>
        <v>-2.6804545325406992</v>
      </c>
      <c r="R172" s="5"/>
      <c r="T172" s="5"/>
      <c r="U172" s="5"/>
      <c r="Z172" s="1"/>
      <c r="AA172" s="5"/>
    </row>
    <row r="173" spans="16:27">
      <c r="P173" s="5">
        <f ca="1"/>
        <v>18.796271233778267</v>
      </c>
      <c r="Q173" s="5">
        <f ca="1"/>
        <v>-2.2019117759366056</v>
      </c>
      <c r="R173" s="5"/>
      <c r="T173" s="5"/>
      <c r="U173" s="5"/>
      <c r="Z173" s="1"/>
      <c r="AA173" s="5"/>
    </row>
    <row r="174" spans="16:27">
      <c r="P174" s="5">
        <f ca="1"/>
        <v>22.720926203422017</v>
      </c>
      <c r="Q174" s="5">
        <f ca="1"/>
        <v>-3.2703487202430335</v>
      </c>
      <c r="R174" s="5"/>
      <c r="T174" s="5"/>
      <c r="U174" s="5"/>
      <c r="Z174" s="1"/>
      <c r="AA174" s="5"/>
    </row>
    <row r="175" spans="16:27">
      <c r="P175" s="5">
        <f ca="1"/>
        <v>27.962175907882632</v>
      </c>
      <c r="Q175" s="5">
        <f ca="1"/>
        <v>-3.8353153681390948</v>
      </c>
      <c r="R175" s="5"/>
      <c r="T175" s="5"/>
      <c r="U175" s="5"/>
      <c r="Z175" s="1"/>
      <c r="AA175" s="5"/>
    </row>
    <row r="176" spans="16:27">
      <c r="P176" s="5">
        <f ca="1"/>
        <v>31.616678251598405</v>
      </c>
      <c r="Q176" s="5">
        <f ca="1"/>
        <v>-2.9149690502194545</v>
      </c>
      <c r="R176" s="5"/>
      <c r="T176" s="5"/>
      <c r="U176" s="5"/>
      <c r="Z176" s="1"/>
      <c r="AA176" s="5"/>
    </row>
    <row r="177" spans="16:27">
      <c r="P177" s="5">
        <f ca="1"/>
        <v>24.041572597873632</v>
      </c>
      <c r="Q177" s="5">
        <f ca="1"/>
        <v>-2.8624437373633116</v>
      </c>
      <c r="R177" s="5"/>
      <c r="T177" s="5"/>
      <c r="U177" s="5"/>
      <c r="Z177" s="1"/>
      <c r="AA177" s="5"/>
    </row>
    <row r="178" spans="16:27">
      <c r="P178" s="5">
        <f ca="1"/>
        <v>25.791716863237646</v>
      </c>
      <c r="Q178" s="5">
        <f ca="1"/>
        <v>-3.2018865813316588</v>
      </c>
      <c r="R178" s="5"/>
      <c r="T178" s="5"/>
      <c r="U178" s="5"/>
      <c r="Z178" s="1"/>
      <c r="AA178" s="5"/>
    </row>
    <row r="179" spans="16:27">
      <c r="P179" s="5">
        <f ca="1"/>
        <v>23.257506898892188</v>
      </c>
      <c r="Q179" s="5">
        <f ca="1"/>
        <v>-2.8752424728104895</v>
      </c>
      <c r="R179" s="5"/>
      <c r="T179" s="5"/>
      <c r="U179" s="5"/>
      <c r="Z179" s="1"/>
      <c r="AA179" s="5"/>
    </row>
    <row r="180" spans="16:27">
      <c r="P180" s="5">
        <f ca="1"/>
        <v>43.374084392732996</v>
      </c>
      <c r="Q180" s="5">
        <f ca="1"/>
        <v>-3.1080748532835218</v>
      </c>
      <c r="R180" s="5"/>
      <c r="T180" s="5"/>
      <c r="U180" s="5"/>
      <c r="Z180" s="1"/>
      <c r="AA180" s="5"/>
    </row>
    <row r="181" spans="16:27">
      <c r="P181" s="5">
        <f ca="1"/>
        <v>38.788417759618845</v>
      </c>
      <c r="Q181" s="5">
        <f ca="1"/>
        <v>-3.9611277425176734</v>
      </c>
      <c r="R181" s="5"/>
      <c r="T181" s="5"/>
      <c r="U181" s="5"/>
      <c r="Z181" s="1"/>
      <c r="AA181" s="5"/>
    </row>
    <row r="182" spans="16:27">
      <c r="P182" s="5">
        <f ca="1"/>
        <v>39.47031159471161</v>
      </c>
      <c r="Q182" s="5">
        <f ca="1"/>
        <v>-2.0644867957948603</v>
      </c>
      <c r="R182" s="5"/>
      <c r="T182" s="5"/>
      <c r="U182" s="5"/>
      <c r="Z182" s="1"/>
      <c r="AA182" s="5"/>
    </row>
    <row r="183" spans="16:27">
      <c r="P183" s="5">
        <f ca="1"/>
        <v>38.29177170936746</v>
      </c>
      <c r="Q183" s="5">
        <f ca="1"/>
        <v>-3.0854127920512515</v>
      </c>
      <c r="R183" s="5"/>
      <c r="T183" s="5"/>
      <c r="U183" s="5"/>
      <c r="Z183" s="1"/>
      <c r="AA183" s="5"/>
    </row>
    <row r="184" spans="16:27">
      <c r="P184" s="5">
        <f ca="1"/>
        <v>42.968594704217971</v>
      </c>
      <c r="Q184" s="5">
        <f ca="1"/>
        <v>-2.6586739271819981</v>
      </c>
      <c r="R184" s="5"/>
      <c r="T184" s="5"/>
      <c r="U184" s="5"/>
      <c r="Z184" s="1"/>
      <c r="AA184" s="5"/>
    </row>
    <row r="185" spans="16:27">
      <c r="P185" s="5">
        <f ca="1"/>
        <v>35.584862769536045</v>
      </c>
      <c r="Q185" s="5">
        <f ca="1"/>
        <v>-3.6884740747140237</v>
      </c>
      <c r="R185" s="5"/>
      <c r="T185" s="5"/>
      <c r="U185" s="5"/>
      <c r="Z185" s="1"/>
      <c r="AA185" s="5"/>
    </row>
    <row r="186" spans="16:27">
      <c r="P186" s="5">
        <f ca="1"/>
        <v>38.598139240269411</v>
      </c>
      <c r="Q186" s="5">
        <f ca="1"/>
        <v>-3.1325855051492191</v>
      </c>
      <c r="R186" s="5"/>
      <c r="T186" s="5"/>
      <c r="U186" s="5"/>
      <c r="Z186" s="1"/>
      <c r="AA186" s="5"/>
    </row>
    <row r="187" spans="16:27">
      <c r="P187" s="5">
        <f ca="1"/>
        <v>29.812801579006958</v>
      </c>
      <c r="Q187" s="5">
        <f ca="1"/>
        <v>-2.7854824619209437</v>
      </c>
      <c r="R187" s="5"/>
      <c r="T187" s="5"/>
      <c r="U187" s="5"/>
      <c r="Z187" s="1"/>
      <c r="AA187" s="5"/>
    </row>
    <row r="188" spans="16:27">
      <c r="P188" s="5">
        <f ca="1"/>
        <v>25.621329609241318</v>
      </c>
      <c r="Q188" s="5">
        <f ca="1"/>
        <v>-3.7757101324085895</v>
      </c>
      <c r="R188" s="5"/>
      <c r="T188" s="5"/>
      <c r="U188" s="5"/>
      <c r="Z188" s="1"/>
      <c r="AA188" s="5"/>
    </row>
    <row r="189" spans="16:27">
      <c r="P189" s="5">
        <f ca="1"/>
        <v>29.17340886246912</v>
      </c>
      <c r="Q189" s="5">
        <f ca="1"/>
        <v>-3.0314615786421273</v>
      </c>
      <c r="R189" s="5"/>
      <c r="T189" s="5"/>
      <c r="U189" s="5"/>
      <c r="Z189" s="1"/>
      <c r="AA189" s="5"/>
    </row>
    <row r="190" spans="16:27">
      <c r="P190" s="5">
        <f ca="1"/>
        <v>36.239247898860249</v>
      </c>
      <c r="Q190" s="5">
        <f ca="1"/>
        <v>-3.2564449900751113</v>
      </c>
      <c r="R190" s="5"/>
      <c r="T190" s="5"/>
      <c r="U190" s="5"/>
      <c r="Z190" s="1"/>
      <c r="AA190" s="5"/>
    </row>
    <row r="191" spans="16:27">
      <c r="P191" s="5">
        <f ca="1"/>
        <v>32.46168194450118</v>
      </c>
      <c r="Q191" s="5">
        <f ca="1"/>
        <v>-2.7609760652682587</v>
      </c>
      <c r="R191" s="5"/>
      <c r="T191" s="5"/>
      <c r="U191" s="5"/>
      <c r="Z191" s="1"/>
      <c r="AA191" s="5"/>
    </row>
    <row r="192" spans="16:27">
      <c r="P192" s="5">
        <f ca="1"/>
        <v>39.496503957209136</v>
      </c>
      <c r="Q192" s="5">
        <f ca="1"/>
        <v>-2.1000863995902908</v>
      </c>
      <c r="R192" s="5"/>
      <c r="T192" s="5"/>
      <c r="U192" s="5"/>
      <c r="Z192" s="1"/>
      <c r="AA192" s="5"/>
    </row>
    <row r="193" spans="16:27">
      <c r="P193" s="5">
        <f ca="1"/>
        <v>34.839826216190161</v>
      </c>
      <c r="Q193" s="5">
        <f ca="1"/>
        <v>-3.483656853489034</v>
      </c>
      <c r="R193" s="5"/>
      <c r="T193" s="5"/>
      <c r="U193" s="5"/>
      <c r="Z193" s="1"/>
      <c r="AA193" s="5"/>
    </row>
    <row r="194" spans="16:27">
      <c r="P194" s="5">
        <f ca="1"/>
        <v>37.500773144370861</v>
      </c>
      <c r="Q194" s="5">
        <f ca="1"/>
        <v>-3.7631283429758202</v>
      </c>
      <c r="R194" s="5"/>
      <c r="T194" s="5"/>
      <c r="U194" s="5"/>
      <c r="Z194" s="1"/>
      <c r="AA194" s="5"/>
    </row>
    <row r="195" spans="16:27">
      <c r="P195" s="5">
        <f ca="1"/>
        <v>26.473755643440807</v>
      </c>
      <c r="Q195" s="5">
        <f ca="1"/>
        <v>-2.3165207574629525</v>
      </c>
      <c r="R195" s="5"/>
      <c r="T195" s="5"/>
      <c r="U195" s="5"/>
      <c r="Z195" s="1"/>
      <c r="AA195" s="5"/>
    </row>
    <row r="196" spans="16:27">
      <c r="P196" s="5">
        <f ca="1"/>
        <v>32.696082347293746</v>
      </c>
      <c r="Q196" s="5">
        <f ca="1"/>
        <v>-3.4770061567172053</v>
      </c>
      <c r="R196" s="5"/>
      <c r="T196" s="5"/>
      <c r="U196" s="5"/>
      <c r="Z196" s="1"/>
      <c r="AA196" s="5"/>
    </row>
    <row r="197" spans="16:27">
      <c r="P197" s="5">
        <f ca="1"/>
        <v>22.948322958404404</v>
      </c>
      <c r="Q197" s="5">
        <f ca="1"/>
        <v>-3.5372807330772571</v>
      </c>
      <c r="R197" s="5"/>
      <c r="T197" s="5"/>
      <c r="U197" s="5"/>
      <c r="Z197" s="1"/>
      <c r="AA197" s="5"/>
    </row>
    <row r="198" spans="16:27">
      <c r="P198" s="5">
        <f ca="1"/>
        <v>35.7341941843789</v>
      </c>
      <c r="Q198" s="5">
        <f ca="1"/>
        <v>-3.7512850486017899</v>
      </c>
      <c r="R198" s="5"/>
      <c r="T198" s="5"/>
      <c r="U198" s="5"/>
      <c r="Z198" s="1"/>
      <c r="AA198" s="5"/>
    </row>
    <row r="199" spans="16:27">
      <c r="P199" s="5">
        <f ca="1"/>
        <v>29.132789689017557</v>
      </c>
      <c r="Q199" s="5">
        <f ca="1"/>
        <v>-3.1533317007278998</v>
      </c>
      <c r="R199" s="5"/>
      <c r="T199" s="5"/>
      <c r="U199" s="5"/>
      <c r="Z199" s="1"/>
      <c r="AA199" s="5"/>
    </row>
    <row r="200" spans="16:27">
      <c r="P200" s="5">
        <f ca="1"/>
        <v>23.927742829433058</v>
      </c>
      <c r="Q200" s="5">
        <f ca="1"/>
        <v>-3.6911891055065551</v>
      </c>
      <c r="R200" s="5"/>
      <c r="T200" s="5"/>
      <c r="U200" s="5"/>
      <c r="Z200" s="1"/>
      <c r="AA200" s="5"/>
    </row>
    <row r="201" spans="16:27">
      <c r="P201" s="5">
        <f ca="1"/>
        <v>18.624957684977179</v>
      </c>
      <c r="Q201" s="5">
        <f ca="1"/>
        <v>-2.1214139425755407</v>
      </c>
      <c r="R201" s="5"/>
      <c r="T201" s="5"/>
      <c r="U201" s="5"/>
      <c r="Z201" s="1"/>
      <c r="AA201" s="5"/>
    </row>
    <row r="202" spans="16:27">
      <c r="P202" s="5">
        <f ca="1"/>
        <v>26.79407957343523</v>
      </c>
      <c r="Q202" s="5">
        <f ca="1"/>
        <v>-3.0418878470363406</v>
      </c>
      <c r="R202" s="5"/>
      <c r="T202" s="5"/>
      <c r="U202" s="5"/>
      <c r="Z202" s="1"/>
      <c r="AA202" s="5"/>
    </row>
    <row r="203" spans="16:27">
      <c r="P203" s="5">
        <f ca="1"/>
        <v>32.214594841452751</v>
      </c>
      <c r="Q203" s="5">
        <f ca="1"/>
        <v>-2.3148780776023106</v>
      </c>
      <c r="R203" s="5"/>
      <c r="T203" s="5"/>
      <c r="U203" s="5"/>
      <c r="Z203" s="1"/>
      <c r="AA203" s="5"/>
    </row>
    <row r="204" spans="16:27">
      <c r="P204" s="5">
        <f ca="1"/>
        <v>28.021753369747014</v>
      </c>
      <c r="Q204" s="5">
        <f ca="1"/>
        <v>-3.5159603845591807</v>
      </c>
      <c r="R204" s="5"/>
      <c r="T204" s="5"/>
      <c r="U204" s="5"/>
      <c r="Z204" s="1"/>
      <c r="AA204" s="5"/>
    </row>
    <row r="205" spans="16:27">
      <c r="P205" s="5">
        <f ca="1"/>
        <v>26.541529107700057</v>
      </c>
      <c r="Q205" s="5">
        <f ca="1"/>
        <v>-3.1815586771967297</v>
      </c>
      <c r="R205" s="5"/>
      <c r="T205" s="5"/>
      <c r="U205" s="5"/>
      <c r="Z205" s="1"/>
      <c r="AA205" s="5"/>
    </row>
    <row r="206" spans="16:27">
      <c r="P206" s="5">
        <f ca="1"/>
        <v>29.026773711626877</v>
      </c>
      <c r="Q206" s="5">
        <f ca="1"/>
        <v>-2.6622724785903289</v>
      </c>
      <c r="R206" s="5"/>
      <c r="T206" s="5"/>
      <c r="U206" s="5"/>
      <c r="Z206" s="1"/>
      <c r="AA206" s="5"/>
    </row>
    <row r="207" spans="16:27">
      <c r="P207" s="5">
        <f ca="1"/>
        <v>28.051722817333648</v>
      </c>
      <c r="Q207" s="5">
        <f ca="1"/>
        <v>-3.8366564689743332</v>
      </c>
      <c r="R207" s="5"/>
      <c r="T207" s="5"/>
      <c r="U207" s="5"/>
      <c r="Z207" s="1"/>
      <c r="AA207" s="5"/>
    </row>
    <row r="208" spans="16:27">
      <c r="P208" s="5">
        <f ca="1"/>
        <v>27.999034667924029</v>
      </c>
      <c r="Q208" s="5">
        <f ca="1"/>
        <v>-2.0851644488233041</v>
      </c>
      <c r="R208" s="5"/>
      <c r="T208" s="5"/>
      <c r="U208" s="5"/>
      <c r="Z208" s="1"/>
      <c r="AA208" s="5"/>
    </row>
    <row r="209" spans="16:27">
      <c r="P209" s="5">
        <f ca="1"/>
        <v>21.581442659154543</v>
      </c>
      <c r="Q209" s="5">
        <f ca="1"/>
        <v>-2.8070895134483504</v>
      </c>
      <c r="R209" s="5"/>
      <c r="T209" s="5"/>
      <c r="U209" s="5"/>
      <c r="Z209" s="1"/>
      <c r="AA209" s="5"/>
    </row>
    <row r="210" spans="16:27">
      <c r="P210" s="5">
        <f ca="1"/>
        <v>37.435905468434818</v>
      </c>
      <c r="Q210" s="5">
        <f ca="1"/>
        <v>-2.9674060727607068</v>
      </c>
      <c r="R210" s="5"/>
      <c r="T210" s="5"/>
      <c r="U210" s="5"/>
      <c r="Z210" s="1"/>
      <c r="AA210" s="5"/>
    </row>
    <row r="211" spans="16:27">
      <c r="P211" s="5">
        <f ca="1"/>
        <v>25.06130957044077</v>
      </c>
      <c r="Q211" s="5">
        <f ca="1"/>
        <v>-3.882711555822977</v>
      </c>
      <c r="R211" s="5"/>
      <c r="T211" s="5"/>
      <c r="U211" s="5"/>
      <c r="Z211" s="1"/>
      <c r="AA211" s="5"/>
    </row>
    <row r="212" spans="16:27">
      <c r="P212" s="5">
        <f ca="1"/>
        <v>24.976493431337428</v>
      </c>
      <c r="Q212" s="5">
        <f ca="1"/>
        <v>-2.6184328256951597</v>
      </c>
      <c r="R212" s="5"/>
      <c r="T212" s="5"/>
      <c r="U212" s="5"/>
      <c r="Z212" s="1"/>
      <c r="AA212" s="5"/>
    </row>
    <row r="213" spans="16:27">
      <c r="P213" s="5">
        <f ca="1"/>
        <v>27.725917772761179</v>
      </c>
      <c r="Q213" s="5">
        <f ca="1"/>
        <v>-2.5909862510086183</v>
      </c>
      <c r="R213" s="5"/>
      <c r="T213" s="5"/>
      <c r="U213" s="5"/>
      <c r="Z213" s="1"/>
      <c r="AA213" s="5"/>
    </row>
    <row r="214" spans="16:27">
      <c r="P214" s="5">
        <f ca="1"/>
        <v>30.007643875399822</v>
      </c>
      <c r="Q214" s="5">
        <f ca="1"/>
        <v>-3.1186042321293428</v>
      </c>
      <c r="R214" s="5"/>
      <c r="T214" s="5"/>
      <c r="U214" s="5"/>
      <c r="Z214" s="1"/>
      <c r="AA214" s="5"/>
    </row>
    <row r="215" spans="16:27">
      <c r="P215" s="5">
        <f ca="1"/>
        <v>39.771205369636263</v>
      </c>
      <c r="Q215" s="5">
        <f ca="1"/>
        <v>-2.8880417670512339</v>
      </c>
      <c r="R215" s="5"/>
      <c r="T215" s="5"/>
      <c r="U215" s="5"/>
      <c r="Z215" s="1"/>
      <c r="AA215" s="5"/>
    </row>
    <row r="216" spans="16:27">
      <c r="P216" s="5">
        <f ca="1"/>
        <v>37.293323885011809</v>
      </c>
      <c r="Q216" s="5">
        <f ca="1"/>
        <v>-2.1478453392939896</v>
      </c>
      <c r="R216" s="5"/>
      <c r="T216" s="5"/>
      <c r="U216" s="5"/>
      <c r="Z216" s="1"/>
      <c r="AA216" s="5"/>
    </row>
    <row r="217" spans="16:27">
      <c r="P217" s="5">
        <f ca="1"/>
        <v>32.507768924344894</v>
      </c>
      <c r="Q217" s="5">
        <f ca="1"/>
        <v>-2.3957304440611451</v>
      </c>
      <c r="R217" s="5"/>
      <c r="T217" s="5"/>
      <c r="U217" s="5"/>
      <c r="Z217" s="1"/>
      <c r="AA217" s="5"/>
    </row>
    <row r="218" spans="16:27">
      <c r="P218" s="5">
        <f ca="1"/>
        <v>34.287453700243177</v>
      </c>
      <c r="Q218" s="5">
        <f ca="1"/>
        <v>-3.0662140858490936</v>
      </c>
      <c r="R218" s="5"/>
      <c r="T218" s="5"/>
      <c r="U218" s="5"/>
      <c r="Z218" s="1"/>
      <c r="AA218" s="5"/>
    </row>
    <row r="219" spans="16:27">
      <c r="P219" s="5">
        <f ca="1"/>
        <v>39.131815867629392</v>
      </c>
      <c r="Q219" s="5">
        <f ca="1"/>
        <v>-2.8020706373155138</v>
      </c>
      <c r="R219" s="5"/>
      <c r="T219" s="5"/>
      <c r="U219" s="5"/>
      <c r="Z219" s="1"/>
      <c r="AA219" s="5"/>
    </row>
    <row r="220" spans="16:27">
      <c r="P220" s="5">
        <f ca="1"/>
        <v>33.673527181922182</v>
      </c>
      <c r="Q220" s="5">
        <f ca="1"/>
        <v>-3.5219125726085942</v>
      </c>
      <c r="R220" s="5"/>
      <c r="T220" s="5"/>
      <c r="U220" s="5"/>
      <c r="Z220" s="1"/>
      <c r="AA220" s="5"/>
    </row>
    <row r="221" spans="16:27">
      <c r="P221" s="5">
        <f ca="1"/>
        <v>36.115344226877681</v>
      </c>
      <c r="Q221" s="5">
        <f ca="1"/>
        <v>-2.5709237449469597</v>
      </c>
      <c r="R221" s="5"/>
      <c r="T221" s="5"/>
      <c r="U221" s="5"/>
      <c r="Z221" s="1"/>
      <c r="AA221" s="5"/>
    </row>
    <row r="222" spans="16:27">
      <c r="P222" s="5">
        <f ca="1"/>
        <v>31.556936225649782</v>
      </c>
      <c r="Q222" s="5">
        <f ca="1"/>
        <v>-3.8724526963934673</v>
      </c>
      <c r="R222" s="5"/>
      <c r="T222" s="5"/>
      <c r="U222" s="5"/>
      <c r="Z222" s="1"/>
      <c r="AA222" s="5"/>
    </row>
    <row r="223" spans="16:27">
      <c r="P223" s="5">
        <f ca="1"/>
        <v>38.415255684283437</v>
      </c>
      <c r="Q223" s="5">
        <f ca="1"/>
        <v>-2.4525130467785563</v>
      </c>
      <c r="R223" s="5"/>
      <c r="T223" s="5"/>
      <c r="U223" s="5"/>
      <c r="Z223" s="1"/>
      <c r="AA223" s="5"/>
    </row>
    <row r="224" spans="16:27">
      <c r="P224" s="5">
        <f ca="1"/>
        <v>36.136155753180731</v>
      </c>
      <c r="Q224" s="5">
        <f ca="1"/>
        <v>-2.7977985114850448</v>
      </c>
      <c r="R224" s="5"/>
      <c r="T224" s="5"/>
      <c r="U224" s="5"/>
      <c r="Z224" s="1"/>
      <c r="AA224" s="5"/>
    </row>
    <row r="225" spans="16:27">
      <c r="P225" s="5">
        <f ca="1"/>
        <v>38.92213726386187</v>
      </c>
      <c r="Q225" s="5">
        <f ca="1"/>
        <v>-3.5849188821008919</v>
      </c>
      <c r="R225" s="5"/>
      <c r="T225" s="5"/>
      <c r="U225" s="5"/>
      <c r="Z225" s="1"/>
      <c r="AA225" s="5"/>
    </row>
    <row r="226" spans="16:27">
      <c r="P226" s="5">
        <f ca="1"/>
        <v>41.247025683950923</v>
      </c>
      <c r="Q226" s="5">
        <f ca="1"/>
        <v>-2.769361545981714</v>
      </c>
      <c r="R226" s="5"/>
      <c r="T226" s="5"/>
      <c r="U226" s="5"/>
      <c r="Z226" s="1"/>
      <c r="AA226" s="5"/>
    </row>
    <row r="227" spans="16:27">
      <c r="P227" s="5">
        <f ca="1"/>
        <v>44.383217042584874</v>
      </c>
      <c r="Q227" s="5">
        <f ca="1"/>
        <v>-3.7178038358750407</v>
      </c>
      <c r="R227" s="5"/>
      <c r="T227" s="5"/>
      <c r="U227" s="5"/>
      <c r="Z227" s="1"/>
      <c r="AA227" s="5"/>
    </row>
    <row r="228" spans="16:27">
      <c r="P228" s="5">
        <f ca="1"/>
        <v>39.536522305404887</v>
      </c>
      <c r="Q228" s="5">
        <f ca="1"/>
        <v>-3.1779076411026295</v>
      </c>
      <c r="R228" s="5"/>
      <c r="T228" s="5"/>
      <c r="U228" s="5"/>
      <c r="Z228" s="1"/>
      <c r="AA228" s="5"/>
    </row>
    <row r="229" spans="16:27">
      <c r="P229" s="5">
        <f ca="1"/>
        <v>44.693073701993974</v>
      </c>
      <c r="Q229" s="5">
        <f ca="1"/>
        <v>-2.9724854867259349</v>
      </c>
      <c r="R229" s="5"/>
      <c r="T229" s="5"/>
      <c r="U229" s="5"/>
      <c r="Z229" s="1"/>
      <c r="AA229" s="5"/>
    </row>
    <row r="230" spans="16:27">
      <c r="P230" s="5">
        <f ca="1"/>
        <v>45.139980000982646</v>
      </c>
      <c r="Q230" s="5">
        <f ca="1"/>
        <v>-2.6180440851178703</v>
      </c>
      <c r="R230" s="5"/>
      <c r="T230" s="5"/>
      <c r="U230" s="5"/>
      <c r="Z230" s="1"/>
      <c r="AA230" s="5"/>
    </row>
    <row r="231" spans="16:27">
      <c r="P231" s="5">
        <f ca="1"/>
        <v>37.521165671347106</v>
      </c>
      <c r="Q231" s="5">
        <f ca="1"/>
        <v>-2.1055304608168495</v>
      </c>
      <c r="R231" s="5"/>
      <c r="T231" s="5"/>
      <c r="U231" s="5"/>
      <c r="Z231" s="1"/>
      <c r="AA231" s="5"/>
    </row>
    <row r="232" spans="16:27">
      <c r="P232" s="5">
        <f ca="1"/>
        <v>40.83167896230534</v>
      </c>
      <c r="Q232" s="5">
        <f ca="1"/>
        <v>-2.1224432524329409</v>
      </c>
      <c r="R232" s="5"/>
      <c r="T232" s="5"/>
      <c r="U232" s="5"/>
      <c r="Z232" s="1"/>
      <c r="AA232" s="5"/>
    </row>
    <row r="233" spans="16:27">
      <c r="P233" s="5">
        <f ca="1"/>
        <v>37.744522882736632</v>
      </c>
      <c r="Q233" s="5">
        <f ca="1"/>
        <v>-2.862815229845836</v>
      </c>
      <c r="R233" s="5"/>
      <c r="T233" s="5"/>
      <c r="U233" s="5"/>
      <c r="Z233" s="1"/>
      <c r="AA233" s="5"/>
    </row>
    <row r="234" spans="16:27">
      <c r="P234" s="5">
        <f ca="1"/>
        <v>33.311448711155521</v>
      </c>
      <c r="Q234" s="5">
        <f ca="1"/>
        <v>-2.17447589842158</v>
      </c>
      <c r="R234" s="5"/>
      <c r="T234" s="5"/>
      <c r="U234" s="5"/>
      <c r="Z234" s="1"/>
      <c r="AA234" s="5"/>
    </row>
    <row r="235" spans="16:27">
      <c r="P235" s="5">
        <f ca="1"/>
        <v>27.749615427034314</v>
      </c>
      <c r="Q235" s="5">
        <f ca="1"/>
        <v>-2.4494782128397601</v>
      </c>
      <c r="R235" s="5"/>
      <c r="T235" s="5"/>
      <c r="U235" s="5"/>
      <c r="Z235" s="1"/>
      <c r="AA235" s="5"/>
    </row>
    <row r="236" spans="16:27">
      <c r="P236" s="5">
        <f ca="1"/>
        <v>29.555118753891705</v>
      </c>
      <c r="Q236" s="5">
        <f ca="1"/>
        <v>-3.6245238688236703</v>
      </c>
      <c r="R236" s="5"/>
      <c r="T236" s="5"/>
      <c r="U236" s="5"/>
      <c r="Z236" s="1"/>
      <c r="AA236" s="5"/>
    </row>
    <row r="237" spans="16:27">
      <c r="P237" s="5">
        <f ca="1"/>
        <v>20.2136825471047</v>
      </c>
      <c r="Q237" s="5">
        <f ca="1"/>
        <v>-2.8321072015581246</v>
      </c>
      <c r="R237" s="5"/>
      <c r="T237" s="5"/>
      <c r="U237" s="5"/>
      <c r="Z237" s="1"/>
      <c r="AA237" s="5"/>
    </row>
    <row r="238" spans="16:27">
      <c r="P238" s="5">
        <f ca="1"/>
        <v>21.794781980945757</v>
      </c>
      <c r="Q238" s="5">
        <f ca="1"/>
        <v>-2.6615597830305724</v>
      </c>
      <c r="R238" s="5"/>
      <c r="T238" s="5"/>
      <c r="U238" s="5"/>
      <c r="Z238" s="1"/>
      <c r="AA238" s="5"/>
    </row>
    <row r="239" spans="16:27">
      <c r="P239" s="5">
        <f ca="1"/>
        <v>27.956004619200073</v>
      </c>
      <c r="Q239" s="5">
        <f ca="1"/>
        <v>-3.7115490946367724</v>
      </c>
      <c r="R239" s="5"/>
      <c r="T239" s="5"/>
      <c r="U239" s="5"/>
      <c r="Z239" s="1"/>
      <c r="AA239" s="5"/>
    </row>
    <row r="240" spans="16:27">
      <c r="P240" s="5">
        <f ca="1"/>
        <v>36.479116363954326</v>
      </c>
      <c r="Q240" s="5">
        <f ca="1"/>
        <v>-3.4270965304706271</v>
      </c>
      <c r="R240" s="5"/>
      <c r="T240" s="5"/>
      <c r="U240" s="5"/>
      <c r="Z240" s="1"/>
      <c r="AA240" s="5"/>
    </row>
    <row r="241" spans="16:27">
      <c r="P241" s="5">
        <f ca="1"/>
        <v>36.456112760816154</v>
      </c>
      <c r="Q241" s="5">
        <f ca="1"/>
        <v>-3.2398798872669183</v>
      </c>
      <c r="R241" s="5"/>
      <c r="T241" s="5"/>
      <c r="U241" s="5"/>
      <c r="Z241" s="1"/>
      <c r="AA241" s="5"/>
    </row>
    <row r="242" spans="16:27">
      <c r="P242" s="5">
        <f ca="1"/>
        <v>31.071095686834528</v>
      </c>
      <c r="Q242" s="5">
        <f ca="1"/>
        <v>-3.8820737646782164</v>
      </c>
      <c r="R242" s="5"/>
      <c r="T242" s="5"/>
      <c r="U242" s="5"/>
      <c r="Z242" s="1"/>
      <c r="AA242" s="5"/>
    </row>
    <row r="243" spans="16:27">
      <c r="P243" s="5">
        <f ca="1"/>
        <v>28.580380393690248</v>
      </c>
      <c r="Q243" s="5">
        <f ca="1"/>
        <v>-2.0638735599020741</v>
      </c>
      <c r="R243" s="5"/>
      <c r="T243" s="5"/>
      <c r="U243" s="5"/>
      <c r="Z243" s="1"/>
      <c r="AA243" s="5"/>
    </row>
    <row r="244" spans="16:27">
      <c r="P244" s="5">
        <f ca="1"/>
        <v>32.624015507739884</v>
      </c>
      <c r="Q244" s="5">
        <f ca="1"/>
        <v>-3.207864943271745</v>
      </c>
      <c r="R244" s="5"/>
      <c r="T244" s="5"/>
      <c r="U244" s="5"/>
      <c r="Z244" s="1"/>
      <c r="AA244" s="5"/>
    </row>
    <row r="245" spans="16:27">
      <c r="P245" s="5">
        <f ca="1"/>
        <v>37.438119734718576</v>
      </c>
      <c r="Q245" s="5">
        <f ca="1"/>
        <v>-3.8227317486573935</v>
      </c>
      <c r="R245" s="5"/>
      <c r="T245" s="5"/>
      <c r="U245" s="5"/>
      <c r="Z245" s="1"/>
      <c r="AA245" s="5"/>
    </row>
    <row r="246" spans="16:27">
      <c r="P246" s="5">
        <f ca="1"/>
        <v>39.202627168259248</v>
      </c>
      <c r="Q246" s="5">
        <f ca="1"/>
        <v>-3.9398613334112862</v>
      </c>
      <c r="R246" s="5"/>
      <c r="T246" s="5"/>
      <c r="U246" s="5"/>
      <c r="Z246" s="1"/>
      <c r="AA246" s="5"/>
    </row>
    <row r="247" spans="16:27">
      <c r="P247" s="5">
        <f ca="1"/>
        <v>47.121382557757151</v>
      </c>
      <c r="Q247" s="5">
        <f ca="1"/>
        <v>-2.2736770712130472</v>
      </c>
      <c r="R247" s="5"/>
      <c r="T247" s="5"/>
      <c r="U247" s="5"/>
      <c r="Z247" s="1"/>
      <c r="AA247" s="5"/>
    </row>
    <row r="248" spans="16:27">
      <c r="P248" s="5">
        <f ca="1"/>
        <v>37.004396371169719</v>
      </c>
      <c r="Q248" s="5">
        <f ca="1"/>
        <v>-3.8585771266273481</v>
      </c>
      <c r="R248" s="5"/>
      <c r="T248" s="5"/>
      <c r="U248" s="5"/>
      <c r="Z248" s="1"/>
      <c r="AA248" s="5"/>
    </row>
    <row r="249" spans="16:27">
      <c r="P249" s="5">
        <f ca="1"/>
        <v>40.520868294536655</v>
      </c>
      <c r="Q249" s="5">
        <f ca="1"/>
        <v>-3.7191804340716157</v>
      </c>
      <c r="R249" s="5"/>
      <c r="T249" s="5"/>
      <c r="U249" s="5"/>
      <c r="Z249" s="1"/>
      <c r="AA249" s="5"/>
    </row>
    <row r="250" spans="16:27">
      <c r="P250" s="5">
        <f ca="1"/>
        <v>36.688748941426333</v>
      </c>
      <c r="Q250" s="5">
        <f ca="1"/>
        <v>-2.239373893638505</v>
      </c>
      <c r="R250" s="5"/>
      <c r="T250" s="5"/>
      <c r="U250" s="5"/>
      <c r="Z250" s="1"/>
      <c r="AA250" s="5"/>
    </row>
    <row r="251" spans="16:27">
      <c r="P251" s="5">
        <f ca="1"/>
        <v>30.655028276336225</v>
      </c>
      <c r="Q251" s="5">
        <f ca="1"/>
        <v>-2.7774088671802328</v>
      </c>
      <c r="R251" s="5"/>
      <c r="T251" s="5"/>
      <c r="U251" s="5"/>
      <c r="Z251" s="1"/>
      <c r="AA251" s="5"/>
    </row>
    <row r="252" spans="16:27">
      <c r="P252" s="5">
        <f ca="1"/>
        <v>41.077454030847903</v>
      </c>
      <c r="Q252" s="5">
        <f ca="1"/>
        <v>-3.5226340943127394</v>
      </c>
      <c r="R252" s="5"/>
      <c r="T252" s="5"/>
      <c r="U252" s="5"/>
      <c r="Z252" s="1"/>
      <c r="AA252" s="5"/>
    </row>
    <row r="253" spans="16:27">
      <c r="P253" s="5">
        <f ca="1"/>
        <v>31.75868479766909</v>
      </c>
      <c r="Q253" s="5">
        <f ca="1"/>
        <v>-2.2689915592150216</v>
      </c>
      <c r="R253" s="5"/>
      <c r="T253" s="5"/>
      <c r="U253" s="5"/>
      <c r="Z253" s="1"/>
      <c r="AA253" s="5"/>
    </row>
    <row r="254" spans="16:27">
      <c r="P254" s="5">
        <f ca="1"/>
        <v>36.372220231918078</v>
      </c>
      <c r="Q254" s="5">
        <f ca="1"/>
        <v>-3.8913088071910891</v>
      </c>
      <c r="R254" s="5"/>
      <c r="T254" s="5"/>
      <c r="U254" s="5"/>
      <c r="Z254" s="1"/>
      <c r="AA254" s="5"/>
    </row>
    <row r="255" spans="16:27">
      <c r="P255" s="5">
        <f ca="1"/>
        <v>27.411262725404409</v>
      </c>
      <c r="Q255" s="5">
        <f ca="1"/>
        <v>-2.1826294760794873</v>
      </c>
      <c r="R255" s="5"/>
      <c r="T255" s="5"/>
      <c r="U255" s="5"/>
      <c r="Z255" s="1"/>
      <c r="AA255" s="5"/>
    </row>
    <row r="256" spans="16:27">
      <c r="P256" s="5">
        <f ca="1"/>
        <v>28.515270893855003</v>
      </c>
      <c r="Q256" s="5">
        <f ca="1"/>
        <v>-2.3131351678708985</v>
      </c>
      <c r="R256" s="5"/>
      <c r="T256" s="5"/>
      <c r="U256" s="5"/>
      <c r="Z256" s="1"/>
      <c r="AA256" s="5"/>
    </row>
    <row r="257" spans="16:27">
      <c r="P257" s="5">
        <f ca="1"/>
        <v>29.810845503740907</v>
      </c>
      <c r="Q257" s="5">
        <f ca="1"/>
        <v>-2.7039662468420023</v>
      </c>
      <c r="R257" s="5"/>
      <c r="T257" s="5"/>
      <c r="U257" s="5"/>
      <c r="Z257" s="1"/>
      <c r="AA257" s="5"/>
    </row>
    <row r="258" spans="16:27">
      <c r="P258" s="5">
        <f ca="1"/>
        <v>27.022383867613453</v>
      </c>
      <c r="Q258" s="5">
        <f ca="1"/>
        <v>-3.3373020708890055</v>
      </c>
      <c r="R258" s="5"/>
      <c r="T258" s="5"/>
      <c r="U258" s="5"/>
      <c r="Z258" s="1"/>
      <c r="AA258" s="5"/>
    </row>
    <row r="259" spans="16:27">
      <c r="P259" s="5">
        <f ca="1"/>
        <v>28.826943089000601</v>
      </c>
      <c r="Q259" s="5">
        <f ca="1"/>
        <v>-3.8354913340959529</v>
      </c>
      <c r="R259" s="5"/>
      <c r="T259" s="5"/>
      <c r="U259" s="5"/>
      <c r="Z259" s="1"/>
      <c r="AA259" s="5"/>
    </row>
    <row r="260" spans="16:27">
      <c r="P260" s="5">
        <f ca="1"/>
        <v>26.472731216720742</v>
      </c>
      <c r="Q260" s="5">
        <f ca="1"/>
        <v>-3.8748864742765905</v>
      </c>
      <c r="R260" s="5"/>
      <c r="T260" s="5"/>
      <c r="U260" s="5"/>
      <c r="Z260" s="1"/>
      <c r="AA260" s="5"/>
    </row>
    <row r="261" spans="16:27">
      <c r="P261" s="5">
        <f ca="1"/>
        <v>20.860468225154921</v>
      </c>
      <c r="Q261" s="5">
        <f ca="1"/>
        <v>-3.1941409341534506</v>
      </c>
      <c r="R261" s="5"/>
      <c r="T261" s="5"/>
      <c r="U261" s="5"/>
      <c r="Z261" s="1"/>
      <c r="AA261" s="5"/>
    </row>
    <row r="262" spans="16:27">
      <c r="P262" s="5">
        <f ca="1"/>
        <v>23.400830617993623</v>
      </c>
      <c r="Q262" s="5">
        <f ca="1"/>
        <v>-3.9394043632081575</v>
      </c>
      <c r="R262" s="5"/>
      <c r="T262" s="5"/>
      <c r="U262" s="5"/>
      <c r="Z262" s="1"/>
      <c r="AA262" s="5"/>
    </row>
    <row r="263" spans="16:27">
      <c r="P263" s="5">
        <f ca="1"/>
        <v>23.256910574524042</v>
      </c>
      <c r="Q263" s="5">
        <f ca="1"/>
        <v>-2.4446647808870798</v>
      </c>
      <c r="R263" s="5"/>
      <c r="T263" s="5"/>
      <c r="U263" s="5"/>
      <c r="Z263" s="1"/>
      <c r="AA263" s="5"/>
    </row>
    <row r="264" spans="16:27">
      <c r="P264" s="5">
        <f ca="1"/>
        <v>25.241560350473165</v>
      </c>
      <c r="Q264" s="5">
        <f ca="1"/>
        <v>-2.9096890312263595</v>
      </c>
      <c r="R264" s="5"/>
      <c r="T264" s="5"/>
      <c r="U264" s="5"/>
      <c r="Z264" s="1"/>
      <c r="AA264" s="5"/>
    </row>
    <row r="265" spans="16:27">
      <c r="P265" s="5">
        <f ca="1"/>
        <v>33.94736953795924</v>
      </c>
      <c r="Q265" s="5">
        <f ca="1"/>
        <v>-3.5114825118687065</v>
      </c>
      <c r="R265" s="5"/>
      <c r="T265" s="5"/>
      <c r="U265" s="5"/>
      <c r="Z265" s="1"/>
      <c r="AA265" s="5"/>
    </row>
    <row r="266" spans="16:27">
      <c r="P266" s="5">
        <f ca="1"/>
        <v>33.702958216374391</v>
      </c>
      <c r="Q266" s="5">
        <f ca="1"/>
        <v>-3.9021080581840057</v>
      </c>
      <c r="R266" s="5"/>
      <c r="T266" s="5"/>
      <c r="U266" s="5"/>
      <c r="Z266" s="1"/>
      <c r="AA266" s="5"/>
    </row>
    <row r="267" spans="16:27">
      <c r="P267" s="5">
        <f ca="1"/>
        <v>33.69371318591655</v>
      </c>
      <c r="Q267" s="5">
        <f ca="1"/>
        <v>-3.9884364339602629</v>
      </c>
      <c r="R267" s="5"/>
      <c r="T267" s="5"/>
      <c r="U267" s="5"/>
      <c r="Z267" s="1"/>
      <c r="AA267" s="5"/>
    </row>
    <row r="268" spans="16:27">
      <c r="P268" s="5">
        <f ca="1"/>
        <v>35.979080249185394</v>
      </c>
      <c r="Q268" s="5">
        <f ca="1"/>
        <v>-3.3260213028228893</v>
      </c>
      <c r="R268" s="5"/>
      <c r="T268" s="5"/>
      <c r="U268" s="5"/>
      <c r="Z268" s="1"/>
      <c r="AA268" s="5"/>
    </row>
    <row r="269" spans="16:27">
      <c r="P269" s="5">
        <f ca="1"/>
        <v>32.652267979790132</v>
      </c>
      <c r="Q269" s="5">
        <f ca="1"/>
        <v>-3.3026741215620659</v>
      </c>
      <c r="R269" s="5"/>
      <c r="T269" s="5"/>
      <c r="U269" s="5"/>
      <c r="Z269" s="1"/>
      <c r="AA269" s="5"/>
    </row>
    <row r="270" spans="16:27">
      <c r="P270" s="5">
        <f ca="1"/>
        <v>31.726485757930277</v>
      </c>
      <c r="Q270" s="5">
        <f ca="1"/>
        <v>-3.5383955979550379</v>
      </c>
      <c r="R270" s="5"/>
      <c r="T270" s="5"/>
      <c r="U270" s="5"/>
      <c r="Z270" s="1"/>
      <c r="AA270" s="5"/>
    </row>
    <row r="271" spans="16:27">
      <c r="P271" s="5">
        <f ca="1"/>
        <v>26.852377613894873</v>
      </c>
      <c r="Q271" s="5">
        <f ca="1"/>
        <v>-3.1354685651673133</v>
      </c>
      <c r="R271" s="5"/>
      <c r="T271" s="5"/>
      <c r="U271" s="5"/>
      <c r="Z271" s="1"/>
      <c r="AA271" s="5"/>
    </row>
    <row r="272" spans="16:27">
      <c r="P272" s="5">
        <f ca="1"/>
        <v>32.310591750782748</v>
      </c>
      <c r="Q272" s="5">
        <f ca="1"/>
        <v>-3.4340818579760182</v>
      </c>
      <c r="R272" s="5"/>
      <c r="T272" s="5"/>
      <c r="U272" s="5"/>
      <c r="Z272" s="1"/>
      <c r="AA272" s="5"/>
    </row>
    <row r="273" spans="16:27">
      <c r="P273" s="5">
        <f ca="1"/>
        <v>23.566484024450727</v>
      </c>
      <c r="Q273" s="5">
        <f ca="1"/>
        <v>-2.0265402618124719</v>
      </c>
      <c r="R273" s="5"/>
      <c r="T273" s="5"/>
      <c r="U273" s="5"/>
      <c r="Z273" s="1"/>
      <c r="AA273" s="5"/>
    </row>
    <row r="274" spans="16:27">
      <c r="P274" s="5">
        <f ca="1"/>
        <v>27.116803747842585</v>
      </c>
      <c r="Q274" s="5">
        <f ca="1"/>
        <v>-3.8088559833135265</v>
      </c>
      <c r="R274" s="5"/>
      <c r="T274" s="5"/>
      <c r="U274" s="5"/>
      <c r="Z274" s="1"/>
      <c r="AA274" s="5"/>
    </row>
    <row r="275" spans="16:27">
      <c r="Z275" s="1"/>
      <c r="AA275" s="5"/>
    </row>
    <row r="276" spans="16:27">
      <c r="Z276" s="1"/>
      <c r="AA276" s="5"/>
    </row>
    <row r="277" spans="16:27">
      <c r="Z277" s="1"/>
      <c r="AA277" s="5"/>
    </row>
    <row r="278" spans="16:27">
      <c r="Z278" s="1"/>
      <c r="AA278" s="5"/>
    </row>
    <row r="279" spans="16:27">
      <c r="Z279" s="1"/>
      <c r="AA279" s="5"/>
    </row>
    <row r="280" spans="16:27">
      <c r="Z280" s="1"/>
      <c r="AA280" s="5"/>
    </row>
    <row r="281" spans="16:27">
      <c r="Z281" s="1"/>
      <c r="AA281" s="5"/>
    </row>
    <row r="282" spans="16:27">
      <c r="Z282" s="1"/>
      <c r="AA282" s="5"/>
    </row>
  </sheetData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Sheet1</vt:lpstr>
      <vt:lpstr>ANOVA_data</vt:lpstr>
      <vt:lpstr>Group</vt:lpstr>
      <vt:lpstr>k</vt:lpstr>
      <vt:lpstr>mean</vt:lpstr>
      <vt:lpstr>n_i</vt:lpstr>
      <vt:lpstr>s_b</vt:lpstr>
      <vt:lpstr>s_i</vt:lpstr>
      <vt:lpstr>s_w</vt:lpstr>
      <vt:lpstr>xbar_i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2019-10-19T15:09:02Z</dcterms:created>
  <dcterms:modified xsi:type="dcterms:W3CDTF">2026-09-22T08:38:22Z</dcterms:modified>
</cp:coreProperties>
</file>