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macros\"/>
    </mc:Choice>
  </mc:AlternateContent>
  <xr:revisionPtr revIDLastSave="0" documentId="13_ncr:1_{C2F79384-161A-485D-B669-619768722027}" xr6:coauthVersionLast="47" xr6:coauthVersionMax="47" xr10:uidLastSave="{00000000-0000-0000-0000-000000000000}"/>
  <bookViews>
    <workbookView xWindow="-98" yWindow="368" windowWidth="38596" windowHeight="21329" xr2:uid="{DEF9C6F0-7531-4E23-9B66-7C454432E068}"/>
  </bookViews>
  <sheets>
    <sheet name="Sheet1" sheetId="1" r:id="rId1"/>
  </sheets>
  <definedNames>
    <definedName name="AA">Sheet1!$B$2:$B$10</definedName>
    <definedName name="CLS_SystemSeed" hidden="1">166937694</definedName>
    <definedName name="CLS_Version" hidden="1">"1.1.0"</definedName>
    <definedName name="Cu">Sheet1!$A$2:$A$10</definedName>
    <definedName name="L._Bisect" hidden="1">_xlfn.LAMBDA(_xlpm.fn,_xlpm.lo,_xlpm.hi,_xlop.iters,
    _xlfn.LET(
        _xlpm.iters, IF(_xlfn.ISOMITTED(_xlpm.iters), 100, _xlpm.iters),
        _xlpm.s_lo, SIGN(INDEX(_xlpm.fn(_xlpm.lo), 1, 1)),
        _xlpm.ends, _xlfn.REDUCE(
            _xlfn.HSTACK(_xlpm.lo, _xlpm.hi),
            _xlfn.SEQUENCE(_xlpm.iters),
            _xlfn.LAMBDA(_xlpm.acc,_xlpm.i_,
                _xlfn.LET(
                    _xlpm.a_, INDEX(_xlpm.acc, 1, 1),
                    _xlpm.b_, INDEX(_xlpm.acc, 1, 2),
                    _xlpm.m_, (_xlpm.a_ + _xlpm.b_) / 2,
                    IF(SIGN(INDEX(_xlpm.fn(_xlpm.m_), 1, 1)) = _xlpm.s_lo, _xlfn.HSTACK(_xlpm.m_, _xlpm.b_), _xlfn.HSTACK(_xlpm.a_, _xlpm.m_))
                )
            )
        ),
        (INDEX(_xlpm.ends, 1, 1) + INDEX(_xlpm.ends, 1, 2)) / 2
    )
)</definedName>
    <definedName name="L._InvLimit" hidden="1">_xlfn.LAMBDA(_xlpm.fn,_xlpm.x0,_xlpm.dir_,_xlpm.h,_xlpm.xfar,
    _xlfn.LET(
        _xlpm.D, ABS(_xlpm.xfar - _xlpm.x0),
        _xlpm.near, MIN(50 * _xlpm.h, _xlpm.D),
        _xlpm.dists, _xlfn._xlws.SORT(_xlfn.VSTACK(_xlfn.SEQUENCE(2000, 1, _xlpm.near / 2000, _xlpm.near / 2000), _xlpm.near * (_xlpm.D / _xlpm.near) ^ (_xlfn.SEQUENCE(400, 1, 1) / 400))),
        _xlpm.xs, _xlpm.x0 + _xlpm.dir_ * _xlpm.dists,
        _xlpm.s0, SIGN(INDEX(_xlpm.fn(_xlpm.x0), 1, 1)),
        _xlpm.k, _xlfn.XMATCH(TRUE, SIGN(_xlpm.fn(_xlpm.xs)) &lt;&gt; _xlpm.s0),
        IF(
            ISNA(_xlpm.k),
            "undefined",
            L._Bisect(_xlpm.fn, IF(_xlpm.k = 1, _xlpm.x0, INDEX(_xlpm.xs, _xlpm.k - 1)), INDEX(_xlpm.xs, _xlpm.k))
        )
    )
)</definedName>
    <definedName name="L._PolyFit" comment="_PolyFit(Y, X, p, S): helper for the Poly fns, returns coeffs, (X'WX)^-1 and s_res/DOF; a single number for S gives the unweighted fit" hidden="1">_xlfn.LAMBDA(_xlpm.Y,_xlpm.X,_xlpm.p,_xlpm.S,
    _xlfn.LET(
        _xlpm.NumFilter, ISNUMBER(_xlpm.X) * ISNUMBER(_xlpm.Y) * ISNUMBER(_xlpm.S),
        _xlpm.Xn, _xlfn.TOCOL(_xlfn._xlws.FILTER(_xlpm.X, _xlpm.NumFilter)),
        _xlpm.Yn, _xlfn.TOCOL(_xlfn._xlws.FILTER(_xlpm.Y, _xlpm.NumFilter)),
        _xlpm.sdn, _xlfn.TOCOL(_xlfn._xlws.FILTER(IF(_xlpm.NumFilter, _xlpm.S, 1), _xlpm.NumFilter)),
        _xlpm.n, ROWS(_xlpm.Yn),
        _xlpm.wt, 1 / _xlpm.sdn ^ 2,
        _xlpm.rw, SQRT(_xlpm.wt),
        _xlpm.Xm, _xlfn.HSTACK(L.Ones(_xlpm.n), _xlpm.Xn ^ _xlfn.SEQUENCE(, _xlpm.p)),
        _xlpm.m, _xlfn.DROP(LINEST(_xlpm.Yn * _xlpm.rw, _xlpm.Xm * _xlpm.rw, FALSE, TRUE), , -1),
        _xlpm.b, _xlfn.CHOOSECOLS(_xlfn.TAKE(_xlpm.m, 1), _xlfn.SEQUENCE(, _xlpm.p + 1, _xlpm.p + 1, -1)),
        _xlpm.sres, INDEX(_xlpm.m, 3, 2),
        _xlpm.DOF, INDEX(_xlpm.m, 4, 2),
        _xlpm.inner, MINVERSE(MMULT(TRANSPOSE(_xlpm.Xm * _xlpm.wt), _xlpm.Xm)),
        IF(
            OR(_xlpm.sdn &lt;= 0),
            "ERROR: std devs must be positive",
            _xlfn.VSTACK(_xlpm.b, _xlpm.inner, _xlfn.EXPAND(_xlfn.HSTACK(_xlpm.sres, _xlpm.DOF), 1, _xlpm.p + 1, ""))
        )
    )
)</definedName>
    <definedName name="L._PolyStretch" hidden="1">_xlfn.LAMBDA(_xlpm.b,_xlpm.x0,_xlpm.xmin,_xlpm.xmax,
    _xlfn.LET(
        _xlpm.p, COLUMNS(_xlpm.b) - 1,
        _xlpm.R, _xlpm.xmax - _xlpm.xmin,
        _xlpm.dydx, _xlfn.LAMBDA(_xlpm.x,
            IF(
                _xlpm.p = 1,
                INDEX(_xlpm.b, 1, 2) + 0 * _xlpm.x,
                MMULT(_xlfn.HSTACK(1 + 0 * _xlpm.x, _xlpm.x ^ _xlfn.SEQUENCE(1, _xlpm.p - 1)), TRANSPOSE(_xlfn.SEQUENCE(1, _xlpm.p) * _xlfn.DROP(_xlpm.b, , 1)))
            )
        ),
        _xlpm.tail, _xlpm.R / 10 * 10 ^ (7 * _xlfn.SEQUENCE(500, 1, 0) / 499),
        _xlpm.xs, _xlfn._xlws.SORT(_xlfn.VSTACK(_xlpm.xmin - _xlpm.R - _xlpm.tail, _xlfn.SEQUENCE(2000, 1, _xlpm.xmin - _xlpm.R, 3 * _xlpm.R / 1999), _xlpm.xmax + _xlpm.R + _xlpm.tail, _xlpm.x0)),
        _xlpm.n, ROWS(_xlpm.xs),
        _xlpm.idx, _xlfn.SEQUENCE(_xlpm.n),
        _xlpm.i0, _xlfn.XMATCH(_xlpm.x0, _xlpm.xs),
        _xlpm.s0, SIGN(INDEX(_xlpm.dydx(_xlpm.x0), 1, 1)),
        _xlpm.bad, SIGN(_xlpm.dydx(_xlpm.xs)) &lt;&gt; _xlpm.s0,
        _xlpm.lo_i, MAX(_xlfn._xlws.FILTER(_xlpm.idx, _xlpm.bad * (_xlpm.idx &lt; _xlpm.i0), 0)),
        _xlpm.hi_i, MIN(_xlfn._xlws.FILTER(_xlpm.idx, _xlpm.bad * (_xlpm.idx &gt; _xlpm.i0), _xlpm.n + 1)),
        _xlpm.lo_end, IF(_xlpm.lo_i = 0, INDEX(_xlpm.xs, 1), L._Bisect(_xlpm.dydx, INDEX(_xlpm.xs, _xlpm.lo_i + 1), INDEX(_xlpm.xs, _xlpm.lo_i))),
        _xlpm.hi_end, IF(_xlpm.hi_i = _xlpm.n + 1, INDEX(_xlpm.xs, _xlpm.n), L._Bisect(_xlpm.dydx, INDEX(_xlpm.xs, _xlpm.hi_i - 1), INDEX(_xlpm.xs, _xlpm.hi_i))),
        _xlfn.HSTACK(_xlpm.lo_end, _xlpm.hi_end)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Hat" comment="PolyHat(Y, X, [xu], [p], [S]): Y/X both univariate, xu is value to evaluate y-hat, [p=1] is order, [S] std devs of Y for weighted fit">_xlfn.LAMBDA(_xlpm.Y,_xlpm.X,_xlop.xu,_xlop.p,_xlop.S,
    _xlfn.LET(
        _xlpm.p, IF(_xlfn.ISOMITTED(_xlpm.p), 1, _xlpm.p),
        _xlpm.fit, IF(_xlfn.ISOMITTED(_xlpm.S), L._PolyFit(_xlpm.Y, _xlpm.X, _xlpm.p, 1), L._PolyFit(_xlpm.Y, _xlpm.X, _xlpm.p, _xlpm.S)),
        _xlpm.b, _xlfn.TAKE(_xlpm.fit, 1),
        _xlpm.NumFilter, IF(_xlfn.ISOMITTED(_xlpm.S), ISNUMBER(_xlpm.X) * ISNUMBER(_xlpm.Y), ISNUMBER(_xlpm.X) * ISNUMBER(_xlpm.Y) * ISNUMBER(_xlpm.S)),
        _xlpm.xu, _xlfn.TOCOL(IF(_xlfn.ISOMITTED(_xlpm.xu), _xlfn._xlws.FILTER(_xlpm.X, _xlpm.NumFilter), _xlpm.xu)),
        _xlpm.Xblock, _xlfn.HSTACK(L.Ones(ROWS(_xlpm.xu)), _xlpm.xu ^ _xlfn.SEQUENCE(, _xlpm.p)),
        IF(ISTEXT(INDEX(_xlpm.fit, 1, 1)), INDEX(_xlpm.fit, 1, 1), MMULT(_xlpm.Xblock, TRANSPOSE(_xlpm.b)))
    )
)</definedName>
    <definedName name="L.PolyInv" comment="PolyInv(Y, X, yu, [p], [sd_fn], [S], [s_u]): Y/X both univariate, yu is value to evaluate x-hat stats, [p=1] is order, sd_fn(Y) estimates SD for signal Y, [S] std devs of Y for weighted fit, [s_u] std dev of yu (required with S)">_xlfn.LAMBDA(_xlpm.Y,_xlpm.X,_xlpm.yu,_xlop.p,_xlop.sd_fn,_xlop.S,_xlop.s_u,
    _xlfn.LET(
        _xlpm.p, IF(_xlfn.ISOMITTED(_xlpm.p), 1, _xlpm.p),
        _xlpm.use_fn, NOT(_xlfn.ISOMITTED(_xlpm.sd_fn)),
        _xlpm.sd_cal, IF(
            _xlpm.use_fn,
            IF(ISNUMBER(_xlpm.Y), _xlpm.sd_fn(IF(ISNUMBER(_xlpm.Y), _xlpm.Y, 0)), ""),
            IF(_xlfn.ISOMITTED(_xlpm.S), 1, _xlpm.S)
        ),
        _xlpm.fit, L._PolyFit(_xlpm.Y, _xlpm.X, _xlpm.p, _xlpm.sd_cal),
        _xlpm.coeffs, _xlfn.TAKE(_xlpm.fit, 1),
        _xlpm.inner, _xlfn.CHOOSEROWS(_xlpm.fit, _xlfn.SEQUENCE(_xlpm.p + 1, , 2)),
        _xlpm.sres, INDEX(_xlpm.fit, _xlpm.p + 3, 1),
        _xlpm.DOF, INDEX(_xlpm.fit, _xlpm.p + 3, 2),
        _xlpm.tcrit, _xlfn.T.INV.2T(5%, _xlpm.DOF),
        _xlpm.var_fixed, IF(_xlfn.ISOMITTED(_xlpm.S), 1, IF(_xlfn.ISOMITTED(_xlpm.s_u), 1, _xlpm.s_u ^ 2)),
        _xlpm.var_u, _xlfn.LAMBDA(_xlpm.yh, IF(_xlpm.use_fn, _xlpm.sd_fn(_xlpm.yh) ^ 2, _xlpm.var_fixed + 0 * _xlpm.yh)),
        _xlpm.powers, _xlfn.LAMBDA(_xlpm.x, _xlfn.HSTACK(1 + 0 * _xlpm.x, _xlpm.x ^ _xlfn.SEQUENCE(1, _xlpm.p))),
        _xlpm.yhat, _xlfn.LAMBDA(_xlpm.x, MMULT(_xlpm.powers(_xlpm.x), TRANSPOSE(_xlpm.coeffs))),
        _xlpm.se_pred, _xlfn.LAMBDA(_xlpm.x,
            _xlpm.sres * SQRT(_xlpm.var_u(_xlpm.yhat(_xlpm.x)) + MMULT(MMULT(_xlpm.powers(_xlpm.x), _xlpm.inner) * _xlpm.powers(_xlpm.x), _xlfn.SEQUENCE(_xlpm.p + 1, 1, 1, 0)))
        ),
        _xlpm.b_1, INDEX(_xlpm.coeffs, 1, 2),
        _xlpm.g, (_xlpm.tcrit * _xlpm.sres * SQRT(INDEX(_xlpm.inner, 2, 2)) / _xlpm.b_1) ^ 2,
        _xlpm.closed_form, IF(_xlpm.p = 1, IF(_xlpm.use_fn, FALSE, _xlpm.g &lt; 1), FALSE),
        _xlpm.result, IF(
            _xlpm.closed_form,
            _xlfn.LET(
                _xlpm.b_0, INDEX(_xlpm.coeffs, 1, 1),
                _xlpm.xhat_u, (_xlpm.yu - _xlpm.b_0) / _xlpm.b_1,
                _xlpm.se_xhat, INDEX(_xlpm.se_pred(_xlpm.xhat_u), 1, 1) / ABS(_xlpm.b_1),
                _xlpm.MOE, _xlpm.tcrit * _xlpm.se_xhat,
                _xlpm.Sxx, 1 / INDEX(_xlpm.inner, 2, 2),
                _xlpm.xbar, -INDEX(_xlpm.inner, 1, 2) * _xlpm.Sxx,
                _xlpm.inv_n, INDEX(_xlpm.inner, 1, 1) - _xlpm.xbar ^ 2 / _xlpm.Sxx,
                _xlpm.first_num, (_xlpm.xhat_u - _xlpm.xbar) * _xlpm.g,
                _xlpm.second_num, _xlpm.tcrit * _xlpm.sres / ABS(_xlpm.b_1) * SQRT((_xlpm.var_fixed + _xlpm.inv_n) * (1 - _xlpm.g) + (_xlpm.xhat_u - _xlpm.xbar) ^ 2 / _xlpm.Sxx),
                _xlpm.UL, _xlpm.xhat_u + (_xlpm.first_num + _xlpm.second_num) / (1 - _xlpm.g),
                _xlpm.LL, _xlpm.xhat_u + (_xlpm.first_num - _xlpm.second_num) / (1 - _xlpm.g),
                _xlfn.HSTACK(_xlpm.xhat_u, _xlpm.se_xhat, _xlpm.MOE, _xlpm.LL, _xlpm.UL)
            ),
            _xlfn.LET(
                _xlpm.NumFilter, ISNUMBER(_xlpm.X) * ISNUMBER(_xlpm.Y),
                _xlpm.Xn, _xlfn.TOCOL(_xlfn._xlws.FILTER(_xlpm.X, _xlpm.NumFilter)),
                _xlpm.Yn, _xlfn.TOCOL(_xlfn._xlws.FILTER(_xlpm.Y, _xlpm.NumFilter)),
                _xlpm.n_below, SUM(--(_xlpm.Yn &lt;= _xlpm.yu)),
                _xlpm.x_start, IF(
                    _xlpm.p = 2,
                    _xlfn.LET(
                        _xlpm.b_0, INDEX(_xlpm.coeffs, 1, 1),
                        _xlpm.b_2, INDEX(_xlpm.coeffs, 1, 3),
                        _xlpm.disc, _xlpm.b_1 ^ 2 - 4 * _xlpm.b_2 * (_xlpm.b_0 - _xlpm.yu),
                        _xlpm.xest, (_xlpm.yu - _xlpm.b_0) / _xlpm.b_1,
                        _xlpm.x_1, (-_xlpm.b_1 + SQRT(_xlpm.disc)) / (2 * _xlpm.b_2),
                        _xlpm.x_2, (-_xlpm.b_1 - SQRT(_xlpm.disc)) / (2 * _xlpm.b_2),
                        IF(_xlpm.disc &lt; 0, _xlpm.xest, IF(ABS(_xlpm.x_1 - _xlpm.xest) &lt; ABS(_xlpm.x_2 - _xlpm.xest), _xlpm.x_1, _xlpm.x_2))
                    ),
                    IF(
                        _xlpm.n_below = 0,
                        _xlfn.XLOOKUP(MIN(_xlpm.Yn), _xlpm.Yn, _xlpm.Xn),
                        IF(
                            _xlpm.n_below = ROWS(_xlpm.Yn),
                            _xlfn.XLOOKUP(MAX(_xlpm.Yn), _xlpm.Yn, _xlpm.Xn),
                            _xlfn.LET(
                                _xlpm.y_b, MAX(_xlfn._xlws.FILTER(_xlpm.Yn, _xlpm.Yn &lt;= _xlpm.yu)),
                                _xlpm.y_a, MIN(_xlfn._xlws.FILTER(_xlpm.Yn, _xlpm.Yn &gt; _xlpm.yu)),
                                _xlpm.x_b, _xlfn.XLOOKUP(_xlpm.y_b, _xlpm.Yn, _xlpm.Xn),
                                _xlpm.x_a, _xlfn.XLOOKUP(_xlpm.y_a, _xlpm.Yn, _xlpm.Xn),
                                IF(_xlpm.y_b = _xlpm.yu, _xlpm.x_b, _xlpm.x_b + (_xlpm.yu - _xlpm.y_b) / (_xlpm.y_a - _xlpm.y_b) * (_xlpm.x_a - _xlpm.x_b))
                            )
                        )
                    )
                ),
                _xlpm.stretch, L._PolyStretch(_xlpm.coeffs, _xlpm.x_start, MIN(_xlpm.Xn), MAX(_xlpm.Xn)),
                _xlpm.x_lo, INDEX(_xlpm.stretch, 1, 1),
                _xlpm.x_hi, INDEX(_xlpm.stretch, 1, 2),
                _xlpm.resid, _xlfn.LAMBDA(_xlpm.x, _xlpm.yhat(_xlpm.x) - _xlpm.yu),
                _xlpm.found, SIGN(INDEX(_xlpm.resid(_xlpm.x_lo), 1, 1)) &lt;&gt; SIGN(INDEX(_xlpm.resid(_xlpm.x_hi), 1, 1)),
                _xlpm.xhat_u, IF(_xlpm.found, L._Bisect(_xlpm.resid, _xlpm.x_lo, _xlpm.x_hi), 0),
                _xlpm.slope_u, _xlpm.b_1 + IF(_xlpm.p = 1, 0, SUM(_xlfn.SEQUENCE(1, _xlpm.p - 1, 2) * _xlfn.DROP(_xlpm.coeffs, , 2) * _xlpm.xhat_u ^ _xlfn.SEQUENCE(1, _xlpm.p - 1))),
                _xlpm.se_xhat, INDEX(_xlpm.se_pred(_xlpm.xhat_u), 1, 1) / ABS(_xlpm.slope_u),
                _xlpm.MOE, _xlpm.tcrit * _xlpm.se_xhat,
                _xlpm.sgn, SIGN(_xlpm.slope_u),
                _xlpm.left_edge, _xlfn.LAMBDA(_xlpm.x, _xlpm.yhat(_xlpm.x) + _xlpm.sgn * _xlpm.tcrit * _xlpm.se_pred(_xlpm.x) - _xlpm.yu),
                _xlpm.right_edge, _xlfn.LAMBDA(_xlpm.x, _xlpm.yhat(_xlpm.x) - _xlpm.sgn * _xlpm.tcrit * _xlpm.se_pred(_xlpm.x) - _xlpm.yu),
                _xlpm.LL, L._InvLimit(_xlpm.left_edge, _xlpm.xhat_u, -1, _xlpm.MOE, _xlpm.x_lo),
                _xlpm.UL, L._InvLimit(_xlpm.right_edge, _xlpm.xhat_u, 1, _xlpm.MOE, _xlpm.x_hi),
                IF(
                    _xlpm.found,
                    _xlfn.HSTACK(_xlpm.xhat_u, _xlpm.se_xhat, _xlpm.MOE, _xlpm.LL, _xlpm.UL),
                    "ERROR: y_u is outside the range of the fitted curve"
                )
            )
        ),
        IF(
            OR(_xlpm.p &lt; 1, _xlpm.p &gt; 5),
            "ERROR: order must be 1 to 5",
            IF(
                AND(NOT(_xlpm.use_fn), NOT(_xlfn.ISOMITTED(_xlpm.S)), _xlfn.ISOMITTED(_xlpm.s_u)),
                "ERROR: s_u is required when S is given",
                IF(ISTEXT(INDEX(_xlpm.fit, 1, 1)), INDEX(_xlpm.fit, 1, 1), _xlpm.result)
            )
        )
    )
)</definedName>
    <definedName name="L.PolyPred" comment="PolyPred(Y, X, xu, [p], [S], [s_u]): Y/X both univariate, xu is value to evaluate PI, [p=1] is order, [S] std devs of Y for weighted fit, [s_u] std dev of future y at xu (required with S)">_xlfn.LAMBDA(_xlpm.Y,_xlpm.X,_xlpm.xu,_xlop.p,_xlop.S,_xlop.s_u,
    _xlfn.LET(
        _xlpm.p, IF(_xlfn.ISOMITTED(_xlpm.p), 1, _xlpm.p),
        _xlpm.fit, IF(_xlfn.ISOMITTED(_xlpm.S), L._PolyFit(_xlpm.Y, _xlpm.X, _xlpm.p, 1), L._PolyFit(_xlpm.Y, _xlpm.X, _xlpm.p, _xlpm.S)),
        _xlpm.b, _xlfn.TAKE(_xlpm.fit, 1),
        _xlpm.inner, _xlfn.CHOOSEROWS(_xlpm.fit, _xlfn.SEQUENCE(_xlpm.p + 1, , 2)),
        _xlpm.sres, INDEX(_xlpm.fit, _xlpm.p + 3, 1),
        _xlpm.DOF, INDEX(_xlpm.fit, _xlpm.p + 3, 2),
        _xlpm.X0, IF(_xlpm.xu &lt;&gt; 0, TRANSPOSE(_xlpm.xu ^ _xlfn.SEQUENCE(, _xlpm.p + 1, 0)), _xlfn.EXPAND(1, _xlpm.p + 1, 1, 0)),
        _xlpm.yhat, SUMPRODUCT(TRANSPOSE(_xlpm.b), _xlpm.X0),
        _xlpm.var_u, IF(_xlfn.ISOMITTED(_xlpm.S), 1, _xlpm.s_u ^ 2),
        _xlpm.se_yhat, SQRT(_xlpm.var_u + MMULT(MMULT(TRANSPOSE(_xlpm.X0), _xlpm.inner), _xlpm.X0)) * _xlpm.sres,
        _xlpm.MOE, _xlfn.T.INV.2T(5%, _xlpm.DOF) * _xlpm.se_yhat,
        _xlpm.LL, _xlpm.yhat - _xlpm.MOE,
        _xlpm.UL, _xlpm.yhat + _xlpm.MOE,
        IF(
            AND(NOT(_xlfn.ISOMITTED(_xlpm.S)), _xlfn.ISOMITTED(_xlpm.s_u)),
            "ERROR: s_u is required when S is given",
            IF(ISTEXT(INDEX(_xlpm.fit, 1, 1)), INDEX(_xlpm.fit, 1, 1), _xlfn.HSTACK(_xlpm.yhat, _xlpm.se_yhat, _xlpm.MOE, _xlpm.LL, _xlpm.UL))
        )
    )
)</definedName>
    <definedName name="L.PolySlope" comment="PolySlope(Y, X, x_u, [p], [S]): Y/X both univariate, evaluate slope at x_u for p order [p=1], [S] std devs of Y for weighted fit">_xlfn.LAMBDA(_xlpm.Y,_xlpm.X,_xlpm.x_u,_xlop.p,_xlop.S,
    _xlfn.LET(
        _xlpm.p, IF(_xlfn.ISOMITTED(_xlpm.p),1,_xlpm.p),
        _xlpm.fit, IF(_xlfn.ISOMITTED(_xlpm.S), L._PolyFit(_xlpm.Y, _xlpm.X, _xlpm.p, 1), L._PolyFit(_xlpm.Y, _xlpm.X, _xlpm.p, _xlpm.S)),
        _xlpm.b, _xlfn.DROP(_xlfn.TAKE(_xlpm.fit, 1), , 1),
        IF(
            ISTEXT(INDEX(_xlpm.fit, 1, 1)),
            INDEX(_xlpm.fit, 1, 1),
            IF(
                _xlpm.x_u = 0,
                INDEX(_xlpm.b, 1, 1),
                SUM(_xlfn.SEQUENCE(, _xlpm.p) * _xlpm.b * _xlpm.x_u ^ _xlfn.SEQUENCE(, _xlpm.p, 0))
            )
        )
    )
)</definedName>
    <definedName name="L.PolySres" comment="PolySres(Y, X, [order=1], [intcpt=TRUE], [S]): Y/X, order can be a vector of orders, S is std devs of Y for weighted LS.">_xlfn.LAMBDA(_xlpm.Y,_xlpm.X,_xlop.order,_xlop.intcpt,_xlop.S,
    _xlfn.LET(
        _xlpm.order, IF(_xlfn.ISOMITTED(_xlpm.order), 1, _xlpm.order),
        _xlpm.intcpt, IF(_xlfn.ISOMITTED(_xlpm.intcpt), TRUE, _xlpm.intcpt),
        _xlpm.weighted, NOT(_xlfn.ISOMITTED(_xlpm.S)),
        _xlpm.NumFilter, IF(_xlpm.weighted, ISNUMBER(_xlpm.X) * ISNUMBER(_xlpm.Y) * ISNUMBER(_xlpm.S), ISNUMBER(_xlpm.X) * ISNUMBER(_xlpm.Y)),
        _xlpm.Xn, _xlfn.TOCOL(_xlfn._xlws.FILTER(_xlpm.X, _xlpm.NumFilter)),
        _xlpm.Yn, _xlfn.TOCOL(_xlfn._xlws.FILTER(_xlpm.Y, _xlpm.NumFilter)),
        _xlpm.Sn, IF(_xlpm.weighted, _xlfn.TOCOL(_xlfn._xlws.FILTER(_xlpm.S, _xlpm.NumFilter)), 1),
        _xlpm.n, ROWS(_xlpm.Yn),
        _xlpm.one_order, _xlfn.LAMBDA(_xlpm.k,
            IF(
                NOT(ISNUMBER(_xlpm.k)),
                {"ERROR: order must be a whole number &gt;= 1",""},
                IF(
                    OR(_xlpm.k &lt; 1, _xlpm.k &lt;&gt; INT(_xlpm.k)),
                    {"ERROR: order must be a whole number &gt;= 1",""},
                    IF(
                        _xlpm.n - _xlpm.k - _xlpm.intcpt - 1 &lt; 1,
                        {"ERROR: too few points for this order",""},
                        IF(_xlpm.weighted, L.Sres(_xlpm.Yn, _xlpm.Xn ^ _xlfn.SEQUENCE(, _xlpm.k), _xlpm.intcpt, _xlpm.Sn), L.Sres(_xlpm.Yn, _xlpm.Xn ^ _xlfn.SEQUENCE(, _xlpm.k), _xlpm.intcpt))
                    )
                )
            )
        ),
        _xlpm.rows_, _xlfn.REDUCE("", _xlfn.TOCOL(_xlpm.order), _xlfn.LAMBDA(_xlpm.acc,_xlpm.k, _xlfn.VSTACK(_xlpm.acc, _xlpm.one_order(_xlpm.k)))),
        IF(OR(_xlpm.Sn &lt;= 0), "ERROR: std devs must be positive", _xlfn.DROP(_xlpm.rows_, 1))
    )
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Sres" comment="Sres(Y, X, [intcpt=TRUE], [S]): Y is single col, X can be multiple cols (unlike STEYX), S is std devs of Y for weighted LS">_xlfn.LAMBDA(_xlpm.Y,_xlpm.X,_xlop.intcpt,_xlop.S,
    _xlfn.LET(
        _xlpm.intcpt, IF(_xlfn.ISOMITTED(_xlpm.intcpt), TRUE, _xlpm.intcpt),
        _xlpm.Xind, _xlfn.BYROW(_xlpm.X, _xlfn.LAMBDA(_xlpm.X, PRODUCT(--ISNUMBER(_xlpm.X)))),
        _xlpm.NumFilter, IF(_xlfn.ISOMITTED(_xlpm.S), _xlpm.Xind * ISNUMBER(_xlpm.Y), _xlpm.Xind * ISNUMBER(_xlpm.Y) * ISNUMBER(_xlpm.S)),
        _xlpm.Yn, _xlfn._xlws.FILTER(_xlpm.Y, _xlpm.NumFilter),
        _xlpm.n, ROWS(_xlpm.Yn),
        _xlpm.Xn, IF(_xlpm.intcpt, _xlfn.HSTACK(_xlfn._xlws.FILTER(_xlpm.X, _xlpm.NumFilter), L.Ones(_xlpm.n)), _xlfn._xlws.FILTER(_xlpm.X, _xlpm.NumFilter)),
        _xlpm.p, COLUMNS(_xlpm.Xn),
        _xlpm.sdn, IF(_xlfn.ISOMITTED(_xlpm.S), L.Ones(_xlpm.n), _xlfn._xlws.FILTER(_xlpm.S, _xlpm.NumFilter)),
        _xlpm.wt, 1 / _xlpm.sdn ^ 2,
        _xlpm.inner, MINVERSE(MMULT(TRANSPOSE(_xlpm.Xn * _xlpm.wt), _xlpm.Xn)),
        _xlpm.H, MMULT(MMULT(_xlpm.Xn, _xlpm.inner), TRANSPOSE(_xlpm.Xn * _xlpm.wt)),
        _xlpm.h_ii, L.MDiag(_xlpm.H),
        _xlpm.resids, _xlpm.Yn - MMULT(_xlpm.H, _xlpm.Yn),
        _xlpm.sres, SQRT(SUM(_xlpm.wt * _xlpm.resids ^ 2) / (_xlpm.n - _xlpm.p)),
        _xlpm.delresids, _xlpm.resids / (1 - _xlpm.h_ii),
        _xlpm.dbar, SUM(_xlpm.wt * _xlpm.delresids) / SUM(_xlpm.wt),
        _xlpm.s_del, SQRT(SUM(_xlpm.wt * (_xlpm.delresids - _xlpm.dbar) ^ 2) / (_xlpm.n - _xlpm.p - 1)),
        IF(OR(_xlpm.sdn &lt;= 0), "ERROR: std devs must be positive", _xlfn.HSTACK(_xlpm.sres, _xlpm.s_del))
    )
)</definedName>
    <definedName name="solver_adj" localSheetId="0" hidden="1">Sheet1!$I$23</definedName>
    <definedName name="solver_cvg" localSheetId="0" hidden="1">0.000001</definedName>
    <definedName name="solver_drv" localSheetId="0" hidden="1">2</definedName>
    <definedName name="solver_eng" localSheetId="0" hidden="1">1</definedName>
    <definedName name="solver_neg" localSheetId="0" hidden="1">2</definedName>
    <definedName name="solver_opt" localSheetId="0" hidden="1">Sheet1!$J$23</definedName>
    <definedName name="solver_pre" localSheetId="0" hidden="1">0.000000000001</definedName>
    <definedName name="solver_scl" localSheetId="0" hidden="1">1</definedName>
    <definedName name="solver_tim" localSheetId="0" hidden="1">30</definedName>
    <definedName name="solver_typ" localSheetId="0" hidden="1">3</definedName>
    <definedName name="solver_val" localSheetId="0" hidden="1">0.82</definedName>
    <definedName name="y_u">Sheet1!$B$12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B27" i="1" l="1" a="1"/>
  <c r="C27" i="1" s="1" a="1"/>
  <c r="H31" i="1" a="1"/>
  <c r="I32" i="1"/>
  <c r="I31" i="1"/>
  <c r="I30" i="1"/>
  <c r="H30" i="1"/>
  <c r="C127" i="1" a="1"/>
  <c r="C126" i="1" a="1"/>
  <c r="C125" i="1" a="1"/>
  <c r="C124" i="1" a="1"/>
  <c r="C123" i="1" a="1"/>
  <c r="C122" i="1" a="1"/>
  <c r="C121" i="1" a="1"/>
  <c r="C120" i="1" a="1"/>
  <c r="C119" i="1" a="1"/>
  <c r="C118" i="1" a="1"/>
  <c r="C117" i="1" a="1"/>
  <c r="C116" i="1" a="1"/>
  <c r="C115" i="1" a="1"/>
  <c r="C114" i="1" a="1"/>
  <c r="C113" i="1" a="1"/>
  <c r="C112" i="1" a="1"/>
  <c r="C111" i="1" a="1"/>
  <c r="C110" i="1" a="1"/>
  <c r="C109" i="1" a="1"/>
  <c r="C108" i="1" a="1"/>
  <c r="C107" i="1" a="1"/>
  <c r="C106" i="1" a="1"/>
  <c r="C105" i="1" a="1"/>
  <c r="C104" i="1" a="1"/>
  <c r="C103" i="1" a="1"/>
  <c r="C102" i="1" a="1"/>
  <c r="C101" i="1" a="1"/>
  <c r="C100" i="1" a="1"/>
  <c r="C99" i="1" a="1"/>
  <c r="C98" i="1" a="1"/>
  <c r="C97" i="1" a="1"/>
  <c r="C96" i="1" a="1"/>
  <c r="C95" i="1" a="1"/>
  <c r="C94" i="1" a="1"/>
  <c r="C93" i="1" a="1"/>
  <c r="C92" i="1" a="1"/>
  <c r="C91" i="1" a="1"/>
  <c r="C90" i="1" a="1"/>
  <c r="C89" i="1" a="1"/>
  <c r="C88" i="1" a="1"/>
  <c r="C87" i="1" a="1"/>
  <c r="C86" i="1" a="1"/>
  <c r="C85" i="1" a="1"/>
  <c r="C84" i="1" a="1"/>
  <c r="C83" i="1" a="1"/>
  <c r="C82" i="1" a="1"/>
  <c r="C81" i="1" a="1"/>
  <c r="C80" i="1" a="1"/>
  <c r="C79" i="1" a="1"/>
  <c r="C78" i="1" a="1"/>
  <c r="I28" i="1"/>
  <c r="I27" i="1"/>
  <c r="C77" i="1" a="1"/>
  <c r="C76" i="1" a="1"/>
  <c r="C75" i="1" a="1"/>
  <c r="C74" i="1" a="1"/>
  <c r="C73" i="1" a="1"/>
  <c r="C72" i="1" a="1"/>
  <c r="C71" i="1" a="1"/>
  <c r="C70" i="1" a="1"/>
  <c r="C69" i="1" a="1"/>
  <c r="C68" i="1" a="1"/>
  <c r="C67" i="1" a="1"/>
  <c r="C66" i="1" a="1"/>
  <c r="C65" i="1" a="1"/>
  <c r="C64" i="1" a="1"/>
  <c r="C63" i="1" a="1"/>
  <c r="C62" i="1" a="1"/>
  <c r="C61" i="1" a="1"/>
  <c r="C60" i="1" a="1"/>
  <c r="C59" i="1" a="1"/>
  <c r="C58" i="1" a="1"/>
  <c r="C57" i="1" a="1"/>
  <c r="C56" i="1" a="1"/>
  <c r="C55" i="1" a="1"/>
  <c r="C54" i="1" a="1"/>
  <c r="C53" i="1" a="1"/>
  <c r="C52" i="1" a="1"/>
  <c r="C51" i="1" a="1"/>
  <c r="C50" i="1" a="1"/>
  <c r="C49" i="1" a="1"/>
  <c r="C48" i="1" a="1"/>
  <c r="C47" i="1" a="1"/>
  <c r="C46" i="1" a="1"/>
  <c r="C45" i="1" a="1"/>
  <c r="C44" i="1" a="1"/>
  <c r="C43" i="1" a="1"/>
  <c r="C42" i="1" a="1"/>
  <c r="C41" i="1" a="1"/>
  <c r="C40" i="1" a="1"/>
  <c r="C39" i="1" a="1"/>
  <c r="C38" i="1" a="1"/>
  <c r="C37" i="1" a="1"/>
  <c r="C36" i="1" a="1"/>
  <c r="C35" i="1" a="1"/>
  <c r="C34" i="1" a="1"/>
  <c r="C33" i="1" a="1"/>
  <c r="C32" i="1" a="1"/>
  <c r="C31" i="1" a="1"/>
  <c r="C30" i="1" a="1"/>
  <c r="C29" i="1" a="1"/>
  <c r="C28" i="1" a="1"/>
  <c r="J23" i="1"/>
  <c r="J22" i="1"/>
  <c r="J20" i="1" a="1"/>
  <c r="I20" i="1" s="1" a="1"/>
  <c r="J19" i="1" a="1"/>
  <c r="D23" i="1"/>
  <c r="D22" i="1"/>
  <c r="D20" i="1" a="1"/>
  <c r="C20" i="1" s="1" a="1"/>
  <c r="D19" i="1" a="1"/>
  <c r="K10" i="1" a="1"/>
  <c r="L6" i="1" a="1"/>
  <c r="L5" i="1" a="1"/>
  <c r="L4" i="1" a="1"/>
  <c r="K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 Stevenson</author>
  </authors>
  <commentList>
    <comment ref="E19" authorId="0" shapeId="0" xr:uid="{06BA79DD-30E9-4FDF-B9CD-6E20F1E69BB7}">
      <text>
        <r>
          <rPr>
            <sz val="9"/>
            <color indexed="81"/>
            <rFont val="Tahoma"/>
            <family val="2"/>
          </rPr>
          <t>SOLVER message: Solver found a solution. All constraints and optimality conditions are satisfied.</t>
        </r>
      </text>
    </comment>
    <comment ref="K19" authorId="0" shapeId="0" xr:uid="{FADCA089-9860-405A-B7BE-63B818AD7A96}">
      <text>
        <r>
          <rPr>
            <sz val="9"/>
            <color indexed="81"/>
            <rFont val="Tahoma"/>
            <family val="2"/>
          </rPr>
          <t>SOLVER message: Solver found a solution. All constraints and optimality conditions are satisfied.</t>
        </r>
      </text>
    </comment>
    <comment ref="E22" authorId="0" shapeId="0" xr:uid="{C61FCC8E-A55F-41C0-BD78-F05B487EBD3A}">
      <text>
        <r>
          <rPr>
            <sz val="9"/>
            <color indexed="81"/>
            <rFont val="Tahoma"/>
            <family val="2"/>
          </rPr>
          <t>SOLVER message: Solver found a solution. All constraints and optimality conditions are satisfied.</t>
        </r>
      </text>
    </comment>
    <comment ref="K22" authorId="0" shapeId="0" xr:uid="{39D781BB-0811-4B45-9695-42DFE9CD1D04}">
      <text>
        <r>
          <rPr>
            <sz val="9"/>
            <color indexed="81"/>
            <rFont val="Tahoma"/>
            <family val="2"/>
          </rPr>
          <t>SOLVER message: Solver found a solution. All constraints and optimality conditions are satisfied.</t>
        </r>
      </text>
    </comment>
    <comment ref="E23" authorId="0" shapeId="0" xr:uid="{92E8D833-FF7B-48B0-89A6-519B61129972}">
      <text>
        <r>
          <rPr>
            <sz val="9"/>
            <color indexed="81"/>
            <rFont val="Tahoma"/>
            <family val="2"/>
          </rPr>
          <t>SOLVER message: Solver found a solution. All constraints and optimality conditions are satisfied.</t>
        </r>
      </text>
    </comment>
    <comment ref="K23" authorId="0" shapeId="0" xr:uid="{A95066D8-0B63-432C-B1E1-B36160037ED4}">
      <text>
        <r>
          <rPr>
            <sz val="9"/>
            <color indexed="81"/>
            <rFont val="Tahoma"/>
            <family val="2"/>
          </rPr>
          <t>SOLVER message: Solver found a solution. All constraints and optimality conditions are satisfied.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<sst xmlns="http://schemas.openxmlformats.org/spreadsheetml/2006/main" count="40" uniqueCount="22">
  <si>
    <t>Cu</t>
  </si>
  <si>
    <t>AA</t>
  </si>
  <si>
    <t>y_u</t>
  </si>
  <si>
    <t>Order</t>
  </si>
  <si>
    <t>Xhat_u</t>
  </si>
  <si>
    <t>se(Xhat)</t>
  </si>
  <si>
    <t>95% MOE</t>
  </si>
  <si>
    <t>95% CI LL</t>
  </si>
  <si>
    <t>95% CI UL</t>
  </si>
  <si>
    <t>y_u (soln check)</t>
  </si>
  <si>
    <t>Slope at Xhat_u</t>
  </si>
  <si>
    <t>DOF</t>
  </si>
  <si>
    <t>order</t>
  </si>
  <si>
    <t>s_res</t>
  </si>
  <si>
    <t>s_del</t>
  </si>
  <si>
    <t>xhat_u</t>
  </si>
  <si>
    <t>se_xhat</t>
  </si>
  <si>
    <t>Exact Polynomial Inverse Regression Output (orders 2 &amp; 3)</t>
  </si>
  <si>
    <t>yhat</t>
  </si>
  <si>
    <t>95% PI LL</t>
  </si>
  <si>
    <t>95% PI UL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</si>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</sst>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#,##0.00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4" fontId="1" fillId="2" borderId="0" xfId="0" applyNumberFormat="1" applyFont="1" applyFill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Flame AA Calibration Curve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layout>
                <c:manualLayout>
                  <c:x val="3.8057742782152231E-5"/>
                  <c:y val="0.2583194808982210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Sheet1!$A$2:$A$10</c:f>
              <c:numCache>
                <c:formatCode>General</c:formatCode>
                <c:ptCount val="9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30</c:v>
                </c:pt>
                <c:pt idx="6">
                  <c:v>40</c:v>
                </c:pt>
                <c:pt idx="7">
                  <c:v>50</c:v>
                </c:pt>
                <c:pt idx="8">
                  <c:v>60</c:v>
                </c:pt>
              </c:numCache>
            </c:numRef>
          </c:xVal>
          <c:yVal>
            <c:numRef>
              <c:f>Sheet1!$B$2:$B$10</c:f>
              <c:numCache>
                <c:formatCode>General</c:formatCode>
                <c:ptCount val="9"/>
                <c:pt idx="0">
                  <c:v>5.4100000000000002E-2</c:v>
                </c:pt>
                <c:pt idx="1">
                  <c:v>0.16070000000000001</c:v>
                </c:pt>
                <c:pt idx="2">
                  <c:v>0.27700000000000002</c:v>
                </c:pt>
                <c:pt idx="3">
                  <c:v>0.42299999999999999</c:v>
                </c:pt>
                <c:pt idx="4">
                  <c:v>0.53029999999999999</c:v>
                </c:pt>
                <c:pt idx="5">
                  <c:v>0.75770000000000004</c:v>
                </c:pt>
                <c:pt idx="6">
                  <c:v>0.96279999999999999</c:v>
                </c:pt>
                <c:pt idx="7">
                  <c:v>1.0449999999999999</c:v>
                </c:pt>
                <c:pt idx="8">
                  <c:v>1.1806000000000001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306-4FBA-9D40-3C1B449C1C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2725904"/>
        <c:axId val="752722544"/>
      </c:scatterChart>
      <c:valAx>
        <c:axId val="7527259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Copper concentration, mg/L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2722544"/>
        <c:crosses val="autoZero"/>
        <c:crossBetween val="midCat"/>
      </c:valAx>
      <c:valAx>
        <c:axId val="7527225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Absorbance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27259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Exact Inverse Regression 95%CI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Sheet1!$B$27:$B$127</c:f>
              <c:numCache>
                <c:formatCode>0.0</c:formatCode>
                <c:ptCount val="101"/>
                <c:pt idx="0">
                  <c:v>25</c:v>
                </c:pt>
                <c:pt idx="1">
                  <c:v>25.15</c:v>
                </c:pt>
                <c:pt idx="2">
                  <c:v>25.299999999999997</c:v>
                </c:pt>
                <c:pt idx="3">
                  <c:v>25.449999999999996</c:v>
                </c:pt>
                <c:pt idx="4">
                  <c:v>25.599999999999994</c:v>
                </c:pt>
                <c:pt idx="5">
                  <c:v>25.749999999999993</c:v>
                </c:pt>
                <c:pt idx="6">
                  <c:v>25.899999999999991</c:v>
                </c:pt>
                <c:pt idx="7">
                  <c:v>26.04999999999999</c:v>
                </c:pt>
                <c:pt idx="8">
                  <c:v>26.199999999999989</c:v>
                </c:pt>
                <c:pt idx="9">
                  <c:v>26.349999999999987</c:v>
                </c:pt>
                <c:pt idx="10">
                  <c:v>26.499999999999986</c:v>
                </c:pt>
                <c:pt idx="11">
                  <c:v>26.649999999999984</c:v>
                </c:pt>
                <c:pt idx="12">
                  <c:v>26.799999999999983</c:v>
                </c:pt>
                <c:pt idx="13">
                  <c:v>26.949999999999982</c:v>
                </c:pt>
                <c:pt idx="14">
                  <c:v>27.09999999999998</c:v>
                </c:pt>
                <c:pt idx="15">
                  <c:v>27.249999999999979</c:v>
                </c:pt>
                <c:pt idx="16">
                  <c:v>27.399999999999977</c:v>
                </c:pt>
                <c:pt idx="17">
                  <c:v>27.549999999999976</c:v>
                </c:pt>
                <c:pt idx="18">
                  <c:v>27.699999999999974</c:v>
                </c:pt>
                <c:pt idx="19">
                  <c:v>27.849999999999973</c:v>
                </c:pt>
                <c:pt idx="20">
                  <c:v>27.999999999999972</c:v>
                </c:pt>
                <c:pt idx="21">
                  <c:v>28.14999999999997</c:v>
                </c:pt>
                <c:pt idx="22">
                  <c:v>28.299999999999969</c:v>
                </c:pt>
                <c:pt idx="23">
                  <c:v>28.449999999999967</c:v>
                </c:pt>
                <c:pt idx="24">
                  <c:v>28.599999999999966</c:v>
                </c:pt>
                <c:pt idx="25">
                  <c:v>28.749999999999964</c:v>
                </c:pt>
                <c:pt idx="26">
                  <c:v>28.899999999999963</c:v>
                </c:pt>
                <c:pt idx="27">
                  <c:v>29.049999999999962</c:v>
                </c:pt>
                <c:pt idx="28">
                  <c:v>29.19999999999996</c:v>
                </c:pt>
                <c:pt idx="29">
                  <c:v>29.349999999999959</c:v>
                </c:pt>
                <c:pt idx="30">
                  <c:v>29.499999999999957</c:v>
                </c:pt>
                <c:pt idx="31">
                  <c:v>29.649999999999956</c:v>
                </c:pt>
                <c:pt idx="32">
                  <c:v>29.799999999999955</c:v>
                </c:pt>
                <c:pt idx="33">
                  <c:v>29.949999999999953</c:v>
                </c:pt>
                <c:pt idx="34">
                  <c:v>30.099999999999952</c:v>
                </c:pt>
                <c:pt idx="35">
                  <c:v>30.24999999999995</c:v>
                </c:pt>
                <c:pt idx="36">
                  <c:v>30.399999999999949</c:v>
                </c:pt>
                <c:pt idx="37">
                  <c:v>30.549999999999947</c:v>
                </c:pt>
                <c:pt idx="38">
                  <c:v>30.699999999999946</c:v>
                </c:pt>
                <c:pt idx="39">
                  <c:v>30.849999999999945</c:v>
                </c:pt>
                <c:pt idx="40">
                  <c:v>30.999999999999943</c:v>
                </c:pt>
                <c:pt idx="41">
                  <c:v>31.149999999999942</c:v>
                </c:pt>
                <c:pt idx="42">
                  <c:v>31.29999999999994</c:v>
                </c:pt>
                <c:pt idx="43">
                  <c:v>31.449999999999939</c:v>
                </c:pt>
                <c:pt idx="44">
                  <c:v>31.599999999999937</c:v>
                </c:pt>
                <c:pt idx="45">
                  <c:v>31.749999999999936</c:v>
                </c:pt>
                <c:pt idx="46">
                  <c:v>31.899999999999935</c:v>
                </c:pt>
                <c:pt idx="47">
                  <c:v>32.049999999999933</c:v>
                </c:pt>
                <c:pt idx="48">
                  <c:v>32.199999999999932</c:v>
                </c:pt>
                <c:pt idx="49">
                  <c:v>32.34999999999993</c:v>
                </c:pt>
                <c:pt idx="50">
                  <c:v>32.499999999999929</c:v>
                </c:pt>
                <c:pt idx="51">
                  <c:v>32.649999999999928</c:v>
                </c:pt>
                <c:pt idx="52">
                  <c:v>32.799999999999926</c:v>
                </c:pt>
                <c:pt idx="53">
                  <c:v>32.949999999999925</c:v>
                </c:pt>
                <c:pt idx="54">
                  <c:v>33.099999999999923</c:v>
                </c:pt>
                <c:pt idx="55">
                  <c:v>33.249999999999922</c:v>
                </c:pt>
                <c:pt idx="56">
                  <c:v>33.39999999999992</c:v>
                </c:pt>
                <c:pt idx="57">
                  <c:v>33.549999999999919</c:v>
                </c:pt>
                <c:pt idx="58">
                  <c:v>33.699999999999918</c:v>
                </c:pt>
                <c:pt idx="59">
                  <c:v>33.849999999999916</c:v>
                </c:pt>
                <c:pt idx="60">
                  <c:v>33.999999999999915</c:v>
                </c:pt>
                <c:pt idx="61">
                  <c:v>34.149999999999913</c:v>
                </c:pt>
                <c:pt idx="62">
                  <c:v>34.299999999999912</c:v>
                </c:pt>
                <c:pt idx="63">
                  <c:v>34.44999999999991</c:v>
                </c:pt>
                <c:pt idx="64">
                  <c:v>34.599999999999909</c:v>
                </c:pt>
                <c:pt idx="65">
                  <c:v>34.749999999999908</c:v>
                </c:pt>
                <c:pt idx="66">
                  <c:v>34.899999999999906</c:v>
                </c:pt>
                <c:pt idx="67">
                  <c:v>35.049999999999905</c:v>
                </c:pt>
                <c:pt idx="68">
                  <c:v>35.199999999999903</c:v>
                </c:pt>
                <c:pt idx="69">
                  <c:v>35.349999999999902</c:v>
                </c:pt>
                <c:pt idx="70">
                  <c:v>35.499999999999901</c:v>
                </c:pt>
                <c:pt idx="71">
                  <c:v>35.649999999999899</c:v>
                </c:pt>
                <c:pt idx="72">
                  <c:v>35.799999999999898</c:v>
                </c:pt>
                <c:pt idx="73">
                  <c:v>35.949999999999896</c:v>
                </c:pt>
                <c:pt idx="74">
                  <c:v>36.099999999999895</c:v>
                </c:pt>
                <c:pt idx="75">
                  <c:v>36.249999999999893</c:v>
                </c:pt>
                <c:pt idx="76">
                  <c:v>36.399999999999892</c:v>
                </c:pt>
                <c:pt idx="77">
                  <c:v>36.549999999999891</c:v>
                </c:pt>
                <c:pt idx="78">
                  <c:v>36.699999999999889</c:v>
                </c:pt>
                <c:pt idx="79">
                  <c:v>36.849999999999888</c:v>
                </c:pt>
                <c:pt idx="80">
                  <c:v>36.999999999999886</c:v>
                </c:pt>
                <c:pt idx="81">
                  <c:v>37.149999999999885</c:v>
                </c:pt>
                <c:pt idx="82">
                  <c:v>37.299999999999883</c:v>
                </c:pt>
                <c:pt idx="83">
                  <c:v>37.449999999999882</c:v>
                </c:pt>
                <c:pt idx="84">
                  <c:v>37.599999999999881</c:v>
                </c:pt>
                <c:pt idx="85">
                  <c:v>37.749999999999879</c:v>
                </c:pt>
                <c:pt idx="86">
                  <c:v>37.899999999999878</c:v>
                </c:pt>
                <c:pt idx="87">
                  <c:v>38.049999999999876</c:v>
                </c:pt>
                <c:pt idx="88">
                  <c:v>38.199999999999875</c:v>
                </c:pt>
                <c:pt idx="89">
                  <c:v>38.349999999999874</c:v>
                </c:pt>
                <c:pt idx="90">
                  <c:v>38.499999999999872</c:v>
                </c:pt>
                <c:pt idx="91">
                  <c:v>38.649999999999871</c:v>
                </c:pt>
                <c:pt idx="92">
                  <c:v>38.799999999999869</c:v>
                </c:pt>
                <c:pt idx="93">
                  <c:v>38.949999999999868</c:v>
                </c:pt>
                <c:pt idx="94">
                  <c:v>39.099999999999866</c:v>
                </c:pt>
                <c:pt idx="95">
                  <c:v>39.249999999999865</c:v>
                </c:pt>
                <c:pt idx="96">
                  <c:v>39.399999999999864</c:v>
                </c:pt>
                <c:pt idx="97">
                  <c:v>39.549999999999862</c:v>
                </c:pt>
                <c:pt idx="98">
                  <c:v>39.699999999999861</c:v>
                </c:pt>
                <c:pt idx="99">
                  <c:v>39.849999999999859</c:v>
                </c:pt>
                <c:pt idx="100">
                  <c:v>39.999999999999858</c:v>
                </c:pt>
              </c:numCache>
            </c:numRef>
          </c:xVal>
          <c:yVal>
            <c:numRef>
              <c:f>Sheet1!$C$27:$C$127</c:f>
              <c:numCache>
                <c:formatCode>#,##0.0000</c:formatCode>
                <c:ptCount val="101"/>
                <c:pt idx="0">
                  <c:v>0.64958802873469379</c:v>
                </c:pt>
                <c:pt idx="1">
                  <c:v>0.65270422066857126</c:v>
                </c:pt>
                <c:pt idx="2">
                  <c:v>0.65581317263999983</c:v>
                </c:pt>
                <c:pt idx="3">
                  <c:v>0.6589148846489794</c:v>
                </c:pt>
                <c:pt idx="4">
                  <c:v>0.66200935669550998</c:v>
                </c:pt>
                <c:pt idx="5">
                  <c:v>0.66509658877959155</c:v>
                </c:pt>
                <c:pt idx="6">
                  <c:v>0.66817658090122412</c:v>
                </c:pt>
                <c:pt idx="7">
                  <c:v>0.67124933306040779</c:v>
                </c:pt>
                <c:pt idx="8">
                  <c:v>0.67431484525714247</c:v>
                </c:pt>
                <c:pt idx="9">
                  <c:v>0.67737311749142826</c:v>
                </c:pt>
                <c:pt idx="10">
                  <c:v>0.68042414976326493</c:v>
                </c:pt>
                <c:pt idx="11">
                  <c:v>0.6834679420726526</c:v>
                </c:pt>
                <c:pt idx="12">
                  <c:v>0.68650449441959138</c:v>
                </c:pt>
                <c:pt idx="13">
                  <c:v>0.68953380680408105</c:v>
                </c:pt>
                <c:pt idx="14">
                  <c:v>0.69255587922612183</c:v>
                </c:pt>
                <c:pt idx="15">
                  <c:v>0.69557071168571372</c:v>
                </c:pt>
                <c:pt idx="16">
                  <c:v>0.69857830418285649</c:v>
                </c:pt>
                <c:pt idx="17">
                  <c:v>0.70157865671755038</c:v>
                </c:pt>
                <c:pt idx="18">
                  <c:v>0.70457176928979526</c:v>
                </c:pt>
                <c:pt idx="19">
                  <c:v>0.70755764189959114</c:v>
                </c:pt>
                <c:pt idx="20">
                  <c:v>0.71053627454693813</c:v>
                </c:pt>
                <c:pt idx="21">
                  <c:v>0.7135076672318359</c:v>
                </c:pt>
                <c:pt idx="22">
                  <c:v>0.71647181995428499</c:v>
                </c:pt>
                <c:pt idx="23">
                  <c:v>0.71942873271428487</c:v>
                </c:pt>
                <c:pt idx="24">
                  <c:v>0.72237840551183585</c:v>
                </c:pt>
                <c:pt idx="25">
                  <c:v>0.72532083834693795</c:v>
                </c:pt>
                <c:pt idx="26">
                  <c:v>0.72825603121959093</c:v>
                </c:pt>
                <c:pt idx="27">
                  <c:v>0.73118398412979502</c:v>
                </c:pt>
                <c:pt idx="28">
                  <c:v>0.73410469707755011</c:v>
                </c:pt>
                <c:pt idx="29">
                  <c:v>0.73701817006285608</c:v>
                </c:pt>
                <c:pt idx="30">
                  <c:v>0.73992440308571328</c:v>
                </c:pt>
                <c:pt idx="31">
                  <c:v>0.74282339614612136</c:v>
                </c:pt>
                <c:pt idx="32">
                  <c:v>0.74571514924408067</c:v>
                </c:pt>
                <c:pt idx="33">
                  <c:v>0.74859966237959075</c:v>
                </c:pt>
                <c:pt idx="34">
                  <c:v>0.75147693555265194</c:v>
                </c:pt>
                <c:pt idx="35">
                  <c:v>0.75434696876326424</c:v>
                </c:pt>
                <c:pt idx="36">
                  <c:v>0.75720976201142742</c:v>
                </c:pt>
                <c:pt idx="37">
                  <c:v>0.76006531529714172</c:v>
                </c:pt>
                <c:pt idx="38">
                  <c:v>0.76291362862040701</c:v>
                </c:pt>
                <c:pt idx="39">
                  <c:v>0.7657547019812232</c:v>
                </c:pt>
                <c:pt idx="40">
                  <c:v>0.7685885353795906</c:v>
                </c:pt>
                <c:pt idx="41">
                  <c:v>0.77141512881550889</c:v>
                </c:pt>
                <c:pt idx="42">
                  <c:v>0.7742344822889784</c:v>
                </c:pt>
                <c:pt idx="43">
                  <c:v>0.77704659579999869</c:v>
                </c:pt>
                <c:pt idx="44">
                  <c:v>0.77985146934857008</c:v>
                </c:pt>
                <c:pt idx="45">
                  <c:v>0.78264910293469248</c:v>
                </c:pt>
                <c:pt idx="46">
                  <c:v>0.78543949655836598</c:v>
                </c:pt>
                <c:pt idx="47">
                  <c:v>0.78822265021959048</c:v>
                </c:pt>
                <c:pt idx="48">
                  <c:v>0.79099856391836587</c:v>
                </c:pt>
                <c:pt idx="49">
                  <c:v>0.79376723765469237</c:v>
                </c:pt>
                <c:pt idx="50">
                  <c:v>0.79652867142856998</c:v>
                </c:pt>
                <c:pt idx="51">
                  <c:v>0.79928286523999847</c:v>
                </c:pt>
                <c:pt idx="52">
                  <c:v>0.80202981908897808</c:v>
                </c:pt>
                <c:pt idx="53">
                  <c:v>0.80476953297550868</c:v>
                </c:pt>
                <c:pt idx="54">
                  <c:v>0.80750200689959017</c:v>
                </c:pt>
                <c:pt idx="55">
                  <c:v>0.81022724086122289</c:v>
                </c:pt>
                <c:pt idx="56">
                  <c:v>0.81294523486040648</c:v>
                </c:pt>
                <c:pt idx="57">
                  <c:v>0.8156559888971413</c:v>
                </c:pt>
                <c:pt idx="58">
                  <c:v>0.81835950297142701</c:v>
                </c:pt>
                <c:pt idx="59">
                  <c:v>0.82105577708326372</c:v>
                </c:pt>
                <c:pt idx="60">
                  <c:v>0.82374481123265131</c:v>
                </c:pt>
                <c:pt idx="61">
                  <c:v>0.82642660541959012</c:v>
                </c:pt>
                <c:pt idx="62">
                  <c:v>0.82910115964408004</c:v>
                </c:pt>
                <c:pt idx="63">
                  <c:v>0.83176847390612085</c:v>
                </c:pt>
                <c:pt idx="64">
                  <c:v>0.83442854820571255</c:v>
                </c:pt>
                <c:pt idx="65">
                  <c:v>0.83708138254285536</c:v>
                </c:pt>
                <c:pt idx="66">
                  <c:v>0.83972697691754938</c:v>
                </c:pt>
                <c:pt idx="67">
                  <c:v>0.8423653313297943</c:v>
                </c:pt>
                <c:pt idx="68">
                  <c:v>0.8449964457795901</c:v>
                </c:pt>
                <c:pt idx="69">
                  <c:v>0.84762032026693701</c:v>
                </c:pt>
                <c:pt idx="70">
                  <c:v>0.85023695479183492</c:v>
                </c:pt>
                <c:pt idx="71">
                  <c:v>0.85284634935428394</c:v>
                </c:pt>
                <c:pt idx="72">
                  <c:v>0.85544850395428396</c:v>
                </c:pt>
                <c:pt idx="73">
                  <c:v>0.85804341859183486</c:v>
                </c:pt>
                <c:pt idx="74">
                  <c:v>0.86063109326693688</c:v>
                </c:pt>
                <c:pt idx="75">
                  <c:v>0.86321152797958989</c:v>
                </c:pt>
                <c:pt idx="76">
                  <c:v>0.86578472272979412</c:v>
                </c:pt>
                <c:pt idx="77">
                  <c:v>0.86835067751754913</c:v>
                </c:pt>
                <c:pt idx="78">
                  <c:v>0.87090939234285525</c:v>
                </c:pt>
                <c:pt idx="79">
                  <c:v>0.87346086720571225</c:v>
                </c:pt>
                <c:pt idx="80">
                  <c:v>0.87600510210612037</c:v>
                </c:pt>
                <c:pt idx="81">
                  <c:v>0.87854209704407971</c:v>
                </c:pt>
                <c:pt idx="82">
                  <c:v>0.88107185201958993</c:v>
                </c:pt>
                <c:pt idx="83">
                  <c:v>0.88359436703265104</c:v>
                </c:pt>
                <c:pt idx="84">
                  <c:v>0.88610964208326326</c:v>
                </c:pt>
                <c:pt idx="85">
                  <c:v>0.88861767717142648</c:v>
                </c:pt>
                <c:pt idx="86">
                  <c:v>0.89111847229714081</c:v>
                </c:pt>
                <c:pt idx="87">
                  <c:v>0.89361202746040602</c:v>
                </c:pt>
                <c:pt idx="88">
                  <c:v>0.89609834266122235</c:v>
                </c:pt>
                <c:pt idx="89">
                  <c:v>0.89857741789958967</c:v>
                </c:pt>
                <c:pt idx="90">
                  <c:v>0.90104925317550799</c:v>
                </c:pt>
                <c:pt idx="91">
                  <c:v>0.90351384848897753</c:v>
                </c:pt>
                <c:pt idx="92">
                  <c:v>0.90597120383999785</c:v>
                </c:pt>
                <c:pt idx="93">
                  <c:v>0.90842131922856928</c:v>
                </c:pt>
                <c:pt idx="94">
                  <c:v>0.91086419465469159</c:v>
                </c:pt>
                <c:pt idx="95">
                  <c:v>0.91329983011836502</c:v>
                </c:pt>
                <c:pt idx="96">
                  <c:v>0.91572822561958944</c:v>
                </c:pt>
                <c:pt idx="97">
                  <c:v>0.91814938115836509</c:v>
                </c:pt>
                <c:pt idx="98">
                  <c:v>0.92056329673469151</c:v>
                </c:pt>
                <c:pt idx="99">
                  <c:v>0.92296997234856915</c:v>
                </c:pt>
                <c:pt idx="100">
                  <c:v>0.92536940799999767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833-48CE-B610-81F855FFC469}"/>
            </c:ext>
          </c:extLst>
        </c:ser>
        <c:ser>
          <c:idx val="1"/>
          <c:order val="1"/>
          <c:spPr>
            <a:ln w="19050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Sheet1!$B$27:$B$127</c:f>
              <c:numCache>
                <c:formatCode>0.0</c:formatCode>
                <c:ptCount val="101"/>
                <c:pt idx="0">
                  <c:v>25</c:v>
                </c:pt>
                <c:pt idx="1">
                  <c:v>25.15</c:v>
                </c:pt>
                <c:pt idx="2">
                  <c:v>25.299999999999997</c:v>
                </c:pt>
                <c:pt idx="3">
                  <c:v>25.449999999999996</c:v>
                </c:pt>
                <c:pt idx="4">
                  <c:v>25.599999999999994</c:v>
                </c:pt>
                <c:pt idx="5">
                  <c:v>25.749999999999993</c:v>
                </c:pt>
                <c:pt idx="6">
                  <c:v>25.899999999999991</c:v>
                </c:pt>
                <c:pt idx="7">
                  <c:v>26.04999999999999</c:v>
                </c:pt>
                <c:pt idx="8">
                  <c:v>26.199999999999989</c:v>
                </c:pt>
                <c:pt idx="9">
                  <c:v>26.349999999999987</c:v>
                </c:pt>
                <c:pt idx="10">
                  <c:v>26.499999999999986</c:v>
                </c:pt>
                <c:pt idx="11">
                  <c:v>26.649999999999984</c:v>
                </c:pt>
                <c:pt idx="12">
                  <c:v>26.799999999999983</c:v>
                </c:pt>
                <c:pt idx="13">
                  <c:v>26.949999999999982</c:v>
                </c:pt>
                <c:pt idx="14">
                  <c:v>27.09999999999998</c:v>
                </c:pt>
                <c:pt idx="15">
                  <c:v>27.249999999999979</c:v>
                </c:pt>
                <c:pt idx="16">
                  <c:v>27.399999999999977</c:v>
                </c:pt>
                <c:pt idx="17">
                  <c:v>27.549999999999976</c:v>
                </c:pt>
                <c:pt idx="18">
                  <c:v>27.699999999999974</c:v>
                </c:pt>
                <c:pt idx="19">
                  <c:v>27.849999999999973</c:v>
                </c:pt>
                <c:pt idx="20">
                  <c:v>27.999999999999972</c:v>
                </c:pt>
                <c:pt idx="21">
                  <c:v>28.14999999999997</c:v>
                </c:pt>
                <c:pt idx="22">
                  <c:v>28.299999999999969</c:v>
                </c:pt>
                <c:pt idx="23">
                  <c:v>28.449999999999967</c:v>
                </c:pt>
                <c:pt idx="24">
                  <c:v>28.599999999999966</c:v>
                </c:pt>
                <c:pt idx="25">
                  <c:v>28.749999999999964</c:v>
                </c:pt>
                <c:pt idx="26">
                  <c:v>28.899999999999963</c:v>
                </c:pt>
                <c:pt idx="27">
                  <c:v>29.049999999999962</c:v>
                </c:pt>
                <c:pt idx="28">
                  <c:v>29.19999999999996</c:v>
                </c:pt>
                <c:pt idx="29">
                  <c:v>29.349999999999959</c:v>
                </c:pt>
                <c:pt idx="30">
                  <c:v>29.499999999999957</c:v>
                </c:pt>
                <c:pt idx="31">
                  <c:v>29.649999999999956</c:v>
                </c:pt>
                <c:pt idx="32">
                  <c:v>29.799999999999955</c:v>
                </c:pt>
                <c:pt idx="33">
                  <c:v>29.949999999999953</c:v>
                </c:pt>
                <c:pt idx="34">
                  <c:v>30.099999999999952</c:v>
                </c:pt>
                <c:pt idx="35">
                  <c:v>30.24999999999995</c:v>
                </c:pt>
                <c:pt idx="36">
                  <c:v>30.399999999999949</c:v>
                </c:pt>
                <c:pt idx="37">
                  <c:v>30.549999999999947</c:v>
                </c:pt>
                <c:pt idx="38">
                  <c:v>30.699999999999946</c:v>
                </c:pt>
                <c:pt idx="39">
                  <c:v>30.849999999999945</c:v>
                </c:pt>
                <c:pt idx="40">
                  <c:v>30.999999999999943</c:v>
                </c:pt>
                <c:pt idx="41">
                  <c:v>31.149999999999942</c:v>
                </c:pt>
                <c:pt idx="42">
                  <c:v>31.29999999999994</c:v>
                </c:pt>
                <c:pt idx="43">
                  <c:v>31.449999999999939</c:v>
                </c:pt>
                <c:pt idx="44">
                  <c:v>31.599999999999937</c:v>
                </c:pt>
                <c:pt idx="45">
                  <c:v>31.749999999999936</c:v>
                </c:pt>
                <c:pt idx="46">
                  <c:v>31.899999999999935</c:v>
                </c:pt>
                <c:pt idx="47">
                  <c:v>32.049999999999933</c:v>
                </c:pt>
                <c:pt idx="48">
                  <c:v>32.199999999999932</c:v>
                </c:pt>
                <c:pt idx="49">
                  <c:v>32.34999999999993</c:v>
                </c:pt>
                <c:pt idx="50">
                  <c:v>32.499999999999929</c:v>
                </c:pt>
                <c:pt idx="51">
                  <c:v>32.649999999999928</c:v>
                </c:pt>
                <c:pt idx="52">
                  <c:v>32.799999999999926</c:v>
                </c:pt>
                <c:pt idx="53">
                  <c:v>32.949999999999925</c:v>
                </c:pt>
                <c:pt idx="54">
                  <c:v>33.099999999999923</c:v>
                </c:pt>
                <c:pt idx="55">
                  <c:v>33.249999999999922</c:v>
                </c:pt>
                <c:pt idx="56">
                  <c:v>33.39999999999992</c:v>
                </c:pt>
                <c:pt idx="57">
                  <c:v>33.549999999999919</c:v>
                </c:pt>
                <c:pt idx="58">
                  <c:v>33.699999999999918</c:v>
                </c:pt>
                <c:pt idx="59">
                  <c:v>33.849999999999916</c:v>
                </c:pt>
                <c:pt idx="60">
                  <c:v>33.999999999999915</c:v>
                </c:pt>
                <c:pt idx="61">
                  <c:v>34.149999999999913</c:v>
                </c:pt>
                <c:pt idx="62">
                  <c:v>34.299999999999912</c:v>
                </c:pt>
                <c:pt idx="63">
                  <c:v>34.44999999999991</c:v>
                </c:pt>
                <c:pt idx="64">
                  <c:v>34.599999999999909</c:v>
                </c:pt>
                <c:pt idx="65">
                  <c:v>34.749999999999908</c:v>
                </c:pt>
                <c:pt idx="66">
                  <c:v>34.899999999999906</c:v>
                </c:pt>
                <c:pt idx="67">
                  <c:v>35.049999999999905</c:v>
                </c:pt>
                <c:pt idx="68">
                  <c:v>35.199999999999903</c:v>
                </c:pt>
                <c:pt idx="69">
                  <c:v>35.349999999999902</c:v>
                </c:pt>
                <c:pt idx="70">
                  <c:v>35.499999999999901</c:v>
                </c:pt>
                <c:pt idx="71">
                  <c:v>35.649999999999899</c:v>
                </c:pt>
                <c:pt idx="72">
                  <c:v>35.799999999999898</c:v>
                </c:pt>
                <c:pt idx="73">
                  <c:v>35.949999999999896</c:v>
                </c:pt>
                <c:pt idx="74">
                  <c:v>36.099999999999895</c:v>
                </c:pt>
                <c:pt idx="75">
                  <c:v>36.249999999999893</c:v>
                </c:pt>
                <c:pt idx="76">
                  <c:v>36.399999999999892</c:v>
                </c:pt>
                <c:pt idx="77">
                  <c:v>36.549999999999891</c:v>
                </c:pt>
                <c:pt idx="78">
                  <c:v>36.699999999999889</c:v>
                </c:pt>
                <c:pt idx="79">
                  <c:v>36.849999999999888</c:v>
                </c:pt>
                <c:pt idx="80">
                  <c:v>36.999999999999886</c:v>
                </c:pt>
                <c:pt idx="81">
                  <c:v>37.149999999999885</c:v>
                </c:pt>
                <c:pt idx="82">
                  <c:v>37.299999999999883</c:v>
                </c:pt>
                <c:pt idx="83">
                  <c:v>37.449999999999882</c:v>
                </c:pt>
                <c:pt idx="84">
                  <c:v>37.599999999999881</c:v>
                </c:pt>
                <c:pt idx="85">
                  <c:v>37.749999999999879</c:v>
                </c:pt>
                <c:pt idx="86">
                  <c:v>37.899999999999878</c:v>
                </c:pt>
                <c:pt idx="87">
                  <c:v>38.049999999999876</c:v>
                </c:pt>
                <c:pt idx="88">
                  <c:v>38.199999999999875</c:v>
                </c:pt>
                <c:pt idx="89">
                  <c:v>38.349999999999874</c:v>
                </c:pt>
                <c:pt idx="90">
                  <c:v>38.499999999999872</c:v>
                </c:pt>
                <c:pt idx="91">
                  <c:v>38.649999999999871</c:v>
                </c:pt>
                <c:pt idx="92">
                  <c:v>38.799999999999869</c:v>
                </c:pt>
                <c:pt idx="93">
                  <c:v>38.949999999999868</c:v>
                </c:pt>
                <c:pt idx="94">
                  <c:v>39.099999999999866</c:v>
                </c:pt>
                <c:pt idx="95">
                  <c:v>39.249999999999865</c:v>
                </c:pt>
                <c:pt idx="96">
                  <c:v>39.399999999999864</c:v>
                </c:pt>
                <c:pt idx="97">
                  <c:v>39.549999999999862</c:v>
                </c:pt>
                <c:pt idx="98">
                  <c:v>39.699999999999861</c:v>
                </c:pt>
                <c:pt idx="99">
                  <c:v>39.849999999999859</c:v>
                </c:pt>
                <c:pt idx="100">
                  <c:v>39.999999999999858</c:v>
                </c:pt>
              </c:numCache>
            </c:numRef>
          </c:xVal>
          <c:yVal>
            <c:numRef>
              <c:f>Sheet1!$D$27:$D$127</c:f>
              <c:numCache>
                <c:formatCode>#,##0.0000</c:formatCode>
                <c:ptCount val="101"/>
                <c:pt idx="0">
                  <c:v>0.58327037400214721</c:v>
                </c:pt>
                <c:pt idx="1">
                  <c:v>0.58635818946545859</c:v>
                </c:pt>
                <c:pt idx="2">
                  <c:v>0.58943931521402104</c:v>
                </c:pt>
                <c:pt idx="3">
                  <c:v>0.59251376062049754</c:v>
                </c:pt>
                <c:pt idx="4">
                  <c:v>0.59558153471122199</c:v>
                </c:pt>
                <c:pt idx="5">
                  <c:v>0.59864264616767537</c:v>
                </c:pt>
                <c:pt idx="6">
                  <c:v>0.60169710332792659</c:v>
                </c:pt>
                <c:pt idx="7">
                  <c:v>0.60474491418803566</c:v>
                </c:pt>
                <c:pt idx="8">
                  <c:v>0.60778608640341825</c:v>
                </c:pt>
                <c:pt idx="9">
                  <c:v>0.61082062729017128</c:v>
                </c:pt>
                <c:pt idx="10">
                  <c:v>0.6138485438263579</c:v>
                </c:pt>
                <c:pt idx="11">
                  <c:v>0.61686984265325084</c:v>
                </c:pt>
                <c:pt idx="12">
                  <c:v>0.61988453007653388</c:v>
                </c:pt>
                <c:pt idx="13">
                  <c:v>0.62289261206745883</c:v>
                </c:pt>
                <c:pt idx="14">
                  <c:v>0.62589409426396103</c:v>
                </c:pt>
                <c:pt idx="15">
                  <c:v>0.62888898197172771</c:v>
                </c:pt>
                <c:pt idx="16">
                  <c:v>0.63187728016522171</c:v>
                </c:pt>
                <c:pt idx="17">
                  <c:v>0.63485899348866059</c:v>
                </c:pt>
                <c:pt idx="18">
                  <c:v>0.63783412625694746</c:v>
                </c:pt>
                <c:pt idx="19">
                  <c:v>0.64080268245655536</c:v>
                </c:pt>
                <c:pt idx="20">
                  <c:v>0.64376466574636493</c:v>
                </c:pt>
                <c:pt idx="21">
                  <c:v>0.64672007945845222</c:v>
                </c:pt>
                <c:pt idx="22">
                  <c:v>0.64966892659883124</c:v>
                </c:pt>
                <c:pt idx="23">
                  <c:v>0.6526112098481438</c:v>
                </c:pt>
                <c:pt idx="24">
                  <c:v>0.65554693156230459</c:v>
                </c:pt>
                <c:pt idx="25">
                  <c:v>0.65847609377309424</c:v>
                </c:pt>
                <c:pt idx="26">
                  <c:v>0.66139869818870378</c:v>
                </c:pt>
                <c:pt idx="27">
                  <c:v>0.66431474619423059</c:v>
                </c:pt>
                <c:pt idx="28">
                  <c:v>0.66722423885212256</c:v>
                </c:pt>
                <c:pt idx="29">
                  <c:v>0.67012717690257528</c:v>
                </c:pt>
                <c:pt idx="30">
                  <c:v>0.67302356076387704</c:v>
                </c:pt>
                <c:pt idx="31">
                  <c:v>0.67591339053270538</c:v>
                </c:pt>
                <c:pt idx="32">
                  <c:v>0.67879666598437394</c:v>
                </c:pt>
                <c:pt idx="33">
                  <c:v>0.68167338657302856</c:v>
                </c:pt>
                <c:pt idx="34">
                  <c:v>0.68454355143179624</c:v>
                </c:pt>
                <c:pt idx="35">
                  <c:v>0.6874071593728821</c:v>
                </c:pt>
                <c:pt idx="36">
                  <c:v>0.69026420888761886</c:v>
                </c:pt>
                <c:pt idx="37">
                  <c:v>0.69311469814646753</c:v>
                </c:pt>
                <c:pt idx="38">
                  <c:v>0.69595862499896843</c:v>
                </c:pt>
                <c:pt idx="39">
                  <c:v>0.69879598697364476</c:v>
                </c:pt>
                <c:pt idx="40">
                  <c:v>0.70162678127785916</c:v>
                </c:pt>
                <c:pt idx="41">
                  <c:v>0.70445100479762013</c:v>
                </c:pt>
                <c:pt idx="42">
                  <c:v>0.70726865409734485</c:v>
                </c:pt>
                <c:pt idx="43">
                  <c:v>0.71007972541957209</c:v>
                </c:pt>
                <c:pt idx="44">
                  <c:v>0.71288421468463237</c:v>
                </c:pt>
                <c:pt idx="45">
                  <c:v>0.71568211749026989</c:v>
                </c:pt>
                <c:pt idx="46">
                  <c:v>0.71847342911122158</c:v>
                </c:pt>
                <c:pt idx="47">
                  <c:v>0.72125814449875059</c:v>
                </c:pt>
                <c:pt idx="48">
                  <c:v>0.7240362582801374</c:v>
                </c:pt>
                <c:pt idx="49">
                  <c:v>0.72680776475812825</c:v>
                </c:pt>
                <c:pt idx="50">
                  <c:v>0.72957265791034021</c:v>
                </c:pt>
                <c:pt idx="51">
                  <c:v>0.73233093138862659</c:v>
                </c:pt>
                <c:pt idx="52">
                  <c:v>0.73508257851840231</c:v>
                </c:pt>
                <c:pt idx="53">
                  <c:v>0.7378275922979286</c:v>
                </c:pt>
                <c:pt idx="54">
                  <c:v>0.74056596539756059</c:v>
                </c:pt>
                <c:pt idx="55">
                  <c:v>0.74329769015895786</c:v>
                </c:pt>
                <c:pt idx="56">
                  <c:v>0.74602275859425726</c:v>
                </c:pt>
                <c:pt idx="57">
                  <c:v>0.74874116238521315</c:v>
                </c:pt>
                <c:pt idx="58">
                  <c:v>0.75145289288230099</c:v>
                </c:pt>
                <c:pt idx="59">
                  <c:v>0.75415794110379131</c:v>
                </c:pt>
                <c:pt idx="60">
                  <c:v>0.7568562977347898</c:v>
                </c:pt>
                <c:pt idx="61">
                  <c:v>0.75954795312625034</c:v>
                </c:pt>
                <c:pt idx="62">
                  <c:v>0.76223289729395594</c:v>
                </c:pt>
                <c:pt idx="63">
                  <c:v>0.76491111991747596</c:v>
                </c:pt>
                <c:pt idx="64">
                  <c:v>0.76758261033909669</c:v>
                </c:pt>
                <c:pt idx="65">
                  <c:v>0.77024735756272822</c:v>
                </c:pt>
                <c:pt idx="66">
                  <c:v>0.77290535025278861</c:v>
                </c:pt>
                <c:pt idx="67">
                  <c:v>0.77555657673306866</c:v>
                </c:pt>
                <c:pt idx="68">
                  <c:v>0.77820102498557742</c:v>
                </c:pt>
                <c:pt idx="69">
                  <c:v>0.78083868264937206</c:v>
                </c:pt>
                <c:pt idx="70">
                  <c:v>0.78346953701937139</c:v>
                </c:pt>
                <c:pt idx="71">
                  <c:v>0.78609357504515875</c:v>
                </c:pt>
                <c:pt idx="72">
                  <c:v>0.78871078332977196</c:v>
                </c:pt>
                <c:pt idx="73">
                  <c:v>0.79132114812848764</c:v>
                </c:pt>
                <c:pt idx="74">
                  <c:v>0.79392465534759715</c:v>
                </c:pt>
                <c:pt idx="75">
                  <c:v>0.79652129054318022</c:v>
                </c:pt>
                <c:pt idx="76">
                  <c:v>0.79911103891987689</c:v>
                </c:pt>
                <c:pt idx="77">
                  <c:v>0.80169388532965946</c:v>
                </c:pt>
                <c:pt idx="78">
                  <c:v>0.80426981427061084</c:v>
                </c:pt>
                <c:pt idx="79">
                  <c:v>0.80683880988570711</c:v>
                </c:pt>
                <c:pt idx="80">
                  <c:v>0.80940085596161016</c:v>
                </c:pt>
                <c:pt idx="81">
                  <c:v>0.81195593592747284</c:v>
                </c:pt>
                <c:pt idx="82">
                  <c:v>0.81450403285375783</c:v>
                </c:pt>
                <c:pt idx="83">
                  <c:v>0.81704512945107666</c:v>
                </c:pt>
                <c:pt idx="84">
                  <c:v>0.81957920806904871</c:v>
                </c:pt>
                <c:pt idx="85">
                  <c:v>0.82210625069518428</c:v>
                </c:pt>
                <c:pt idx="86">
                  <c:v>0.82462623895379716</c:v>
                </c:pt>
                <c:pt idx="87">
                  <c:v>0.82713915410494609</c:v>
                </c:pt>
                <c:pt idx="88">
                  <c:v>0.82964497704341367</c:v>
                </c:pt>
                <c:pt idx="89">
                  <c:v>0.83214368829772134</c:v>
                </c:pt>
                <c:pt idx="90">
                  <c:v>0.83463526802918775</c:v>
                </c:pt>
                <c:pt idx="91">
                  <c:v>0.83711969603103253</c:v>
                </c:pt>
                <c:pt idx="92">
                  <c:v>0.83959695172752968</c:v>
                </c:pt>
                <c:pt idx="93">
                  <c:v>0.84206701417321628</c:v>
                </c:pt>
                <c:pt idx="94">
                  <c:v>0.84452986205215597</c:v>
                </c:pt>
                <c:pt idx="95">
                  <c:v>0.8469854736772684</c:v>
                </c:pt>
                <c:pt idx="96">
                  <c:v>0.84943382698972192</c:v>
                </c:pt>
                <c:pt idx="97">
                  <c:v>0.85187489955839879</c:v>
                </c:pt>
                <c:pt idx="98">
                  <c:v>0.85430866857943466</c:v>
                </c:pt>
                <c:pt idx="99">
                  <c:v>0.85673511087583976</c:v>
                </c:pt>
                <c:pt idx="100">
                  <c:v>0.85915420289720135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833-48CE-B610-81F855FFC469}"/>
            </c:ext>
          </c:extLst>
        </c:ser>
        <c:ser>
          <c:idx val="2"/>
          <c:order val="2"/>
          <c:spPr>
            <a:ln w="19050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Sheet1!$B$27:$B$127</c:f>
              <c:numCache>
                <c:formatCode>0.0</c:formatCode>
                <c:ptCount val="101"/>
                <c:pt idx="0">
                  <c:v>25</c:v>
                </c:pt>
                <c:pt idx="1">
                  <c:v>25.15</c:v>
                </c:pt>
                <c:pt idx="2">
                  <c:v>25.299999999999997</c:v>
                </c:pt>
                <c:pt idx="3">
                  <c:v>25.449999999999996</c:v>
                </c:pt>
                <c:pt idx="4">
                  <c:v>25.599999999999994</c:v>
                </c:pt>
                <c:pt idx="5">
                  <c:v>25.749999999999993</c:v>
                </c:pt>
                <c:pt idx="6">
                  <c:v>25.899999999999991</c:v>
                </c:pt>
                <c:pt idx="7">
                  <c:v>26.04999999999999</c:v>
                </c:pt>
                <c:pt idx="8">
                  <c:v>26.199999999999989</c:v>
                </c:pt>
                <c:pt idx="9">
                  <c:v>26.349999999999987</c:v>
                </c:pt>
                <c:pt idx="10">
                  <c:v>26.499999999999986</c:v>
                </c:pt>
                <c:pt idx="11">
                  <c:v>26.649999999999984</c:v>
                </c:pt>
                <c:pt idx="12">
                  <c:v>26.799999999999983</c:v>
                </c:pt>
                <c:pt idx="13">
                  <c:v>26.949999999999982</c:v>
                </c:pt>
                <c:pt idx="14">
                  <c:v>27.09999999999998</c:v>
                </c:pt>
                <c:pt idx="15">
                  <c:v>27.249999999999979</c:v>
                </c:pt>
                <c:pt idx="16">
                  <c:v>27.399999999999977</c:v>
                </c:pt>
                <c:pt idx="17">
                  <c:v>27.549999999999976</c:v>
                </c:pt>
                <c:pt idx="18">
                  <c:v>27.699999999999974</c:v>
                </c:pt>
                <c:pt idx="19">
                  <c:v>27.849999999999973</c:v>
                </c:pt>
                <c:pt idx="20">
                  <c:v>27.999999999999972</c:v>
                </c:pt>
                <c:pt idx="21">
                  <c:v>28.14999999999997</c:v>
                </c:pt>
                <c:pt idx="22">
                  <c:v>28.299999999999969</c:v>
                </c:pt>
                <c:pt idx="23">
                  <c:v>28.449999999999967</c:v>
                </c:pt>
                <c:pt idx="24">
                  <c:v>28.599999999999966</c:v>
                </c:pt>
                <c:pt idx="25">
                  <c:v>28.749999999999964</c:v>
                </c:pt>
                <c:pt idx="26">
                  <c:v>28.899999999999963</c:v>
                </c:pt>
                <c:pt idx="27">
                  <c:v>29.049999999999962</c:v>
                </c:pt>
                <c:pt idx="28">
                  <c:v>29.19999999999996</c:v>
                </c:pt>
                <c:pt idx="29">
                  <c:v>29.349999999999959</c:v>
                </c:pt>
                <c:pt idx="30">
                  <c:v>29.499999999999957</c:v>
                </c:pt>
                <c:pt idx="31">
                  <c:v>29.649999999999956</c:v>
                </c:pt>
                <c:pt idx="32">
                  <c:v>29.799999999999955</c:v>
                </c:pt>
                <c:pt idx="33">
                  <c:v>29.949999999999953</c:v>
                </c:pt>
                <c:pt idx="34">
                  <c:v>30.099999999999952</c:v>
                </c:pt>
                <c:pt idx="35">
                  <c:v>30.24999999999995</c:v>
                </c:pt>
                <c:pt idx="36">
                  <c:v>30.399999999999949</c:v>
                </c:pt>
                <c:pt idx="37">
                  <c:v>30.549999999999947</c:v>
                </c:pt>
                <c:pt idx="38">
                  <c:v>30.699999999999946</c:v>
                </c:pt>
                <c:pt idx="39">
                  <c:v>30.849999999999945</c:v>
                </c:pt>
                <c:pt idx="40">
                  <c:v>30.999999999999943</c:v>
                </c:pt>
                <c:pt idx="41">
                  <c:v>31.149999999999942</c:v>
                </c:pt>
                <c:pt idx="42">
                  <c:v>31.29999999999994</c:v>
                </c:pt>
                <c:pt idx="43">
                  <c:v>31.449999999999939</c:v>
                </c:pt>
                <c:pt idx="44">
                  <c:v>31.599999999999937</c:v>
                </c:pt>
                <c:pt idx="45">
                  <c:v>31.749999999999936</c:v>
                </c:pt>
                <c:pt idx="46">
                  <c:v>31.899999999999935</c:v>
                </c:pt>
                <c:pt idx="47">
                  <c:v>32.049999999999933</c:v>
                </c:pt>
                <c:pt idx="48">
                  <c:v>32.199999999999932</c:v>
                </c:pt>
                <c:pt idx="49">
                  <c:v>32.34999999999993</c:v>
                </c:pt>
                <c:pt idx="50">
                  <c:v>32.499999999999929</c:v>
                </c:pt>
                <c:pt idx="51">
                  <c:v>32.649999999999928</c:v>
                </c:pt>
                <c:pt idx="52">
                  <c:v>32.799999999999926</c:v>
                </c:pt>
                <c:pt idx="53">
                  <c:v>32.949999999999925</c:v>
                </c:pt>
                <c:pt idx="54">
                  <c:v>33.099999999999923</c:v>
                </c:pt>
                <c:pt idx="55">
                  <c:v>33.249999999999922</c:v>
                </c:pt>
                <c:pt idx="56">
                  <c:v>33.39999999999992</c:v>
                </c:pt>
                <c:pt idx="57">
                  <c:v>33.549999999999919</c:v>
                </c:pt>
                <c:pt idx="58">
                  <c:v>33.699999999999918</c:v>
                </c:pt>
                <c:pt idx="59">
                  <c:v>33.849999999999916</c:v>
                </c:pt>
                <c:pt idx="60">
                  <c:v>33.999999999999915</c:v>
                </c:pt>
                <c:pt idx="61">
                  <c:v>34.149999999999913</c:v>
                </c:pt>
                <c:pt idx="62">
                  <c:v>34.299999999999912</c:v>
                </c:pt>
                <c:pt idx="63">
                  <c:v>34.44999999999991</c:v>
                </c:pt>
                <c:pt idx="64">
                  <c:v>34.599999999999909</c:v>
                </c:pt>
                <c:pt idx="65">
                  <c:v>34.749999999999908</c:v>
                </c:pt>
                <c:pt idx="66">
                  <c:v>34.899999999999906</c:v>
                </c:pt>
                <c:pt idx="67">
                  <c:v>35.049999999999905</c:v>
                </c:pt>
                <c:pt idx="68">
                  <c:v>35.199999999999903</c:v>
                </c:pt>
                <c:pt idx="69">
                  <c:v>35.349999999999902</c:v>
                </c:pt>
                <c:pt idx="70">
                  <c:v>35.499999999999901</c:v>
                </c:pt>
                <c:pt idx="71">
                  <c:v>35.649999999999899</c:v>
                </c:pt>
                <c:pt idx="72">
                  <c:v>35.799999999999898</c:v>
                </c:pt>
                <c:pt idx="73">
                  <c:v>35.949999999999896</c:v>
                </c:pt>
                <c:pt idx="74">
                  <c:v>36.099999999999895</c:v>
                </c:pt>
                <c:pt idx="75">
                  <c:v>36.249999999999893</c:v>
                </c:pt>
                <c:pt idx="76">
                  <c:v>36.399999999999892</c:v>
                </c:pt>
                <c:pt idx="77">
                  <c:v>36.549999999999891</c:v>
                </c:pt>
                <c:pt idx="78">
                  <c:v>36.699999999999889</c:v>
                </c:pt>
                <c:pt idx="79">
                  <c:v>36.849999999999888</c:v>
                </c:pt>
                <c:pt idx="80">
                  <c:v>36.999999999999886</c:v>
                </c:pt>
                <c:pt idx="81">
                  <c:v>37.149999999999885</c:v>
                </c:pt>
                <c:pt idx="82">
                  <c:v>37.299999999999883</c:v>
                </c:pt>
                <c:pt idx="83">
                  <c:v>37.449999999999882</c:v>
                </c:pt>
                <c:pt idx="84">
                  <c:v>37.599999999999881</c:v>
                </c:pt>
                <c:pt idx="85">
                  <c:v>37.749999999999879</c:v>
                </c:pt>
                <c:pt idx="86">
                  <c:v>37.899999999999878</c:v>
                </c:pt>
                <c:pt idx="87">
                  <c:v>38.049999999999876</c:v>
                </c:pt>
                <c:pt idx="88">
                  <c:v>38.199999999999875</c:v>
                </c:pt>
                <c:pt idx="89">
                  <c:v>38.349999999999874</c:v>
                </c:pt>
                <c:pt idx="90">
                  <c:v>38.499999999999872</c:v>
                </c:pt>
                <c:pt idx="91">
                  <c:v>38.649999999999871</c:v>
                </c:pt>
                <c:pt idx="92">
                  <c:v>38.799999999999869</c:v>
                </c:pt>
                <c:pt idx="93">
                  <c:v>38.949999999999868</c:v>
                </c:pt>
                <c:pt idx="94">
                  <c:v>39.099999999999866</c:v>
                </c:pt>
                <c:pt idx="95">
                  <c:v>39.249999999999865</c:v>
                </c:pt>
                <c:pt idx="96">
                  <c:v>39.399999999999864</c:v>
                </c:pt>
                <c:pt idx="97">
                  <c:v>39.549999999999862</c:v>
                </c:pt>
                <c:pt idx="98">
                  <c:v>39.699999999999861</c:v>
                </c:pt>
                <c:pt idx="99">
                  <c:v>39.849999999999859</c:v>
                </c:pt>
                <c:pt idx="100">
                  <c:v>39.999999999999858</c:v>
                </c:pt>
              </c:numCache>
            </c:numRef>
          </c:xVal>
          <c:yVal>
            <c:numRef>
              <c:f>Sheet1!$E$27:$E$127</c:f>
              <c:numCache>
                <c:formatCode>#,##0.0000</c:formatCode>
                <c:ptCount val="101"/>
                <c:pt idx="0">
                  <c:v>0.71590568346724037</c:v>
                </c:pt>
                <c:pt idx="1">
                  <c:v>0.71905025187168392</c:v>
                </c:pt>
                <c:pt idx="2">
                  <c:v>0.72218703006597862</c:v>
                </c:pt>
                <c:pt idx="3">
                  <c:v>0.72531600867746127</c:v>
                </c:pt>
                <c:pt idx="4">
                  <c:v>0.72843717867979796</c:v>
                </c:pt>
                <c:pt idx="5">
                  <c:v>0.73155053139150772</c:v>
                </c:pt>
                <c:pt idx="6">
                  <c:v>0.73465605847452164</c:v>
                </c:pt>
                <c:pt idx="7">
                  <c:v>0.73775375193277992</c:v>
                </c:pt>
                <c:pt idx="8">
                  <c:v>0.74084360411086669</c:v>
                </c:pt>
                <c:pt idx="9">
                  <c:v>0.74392560769268523</c:v>
                </c:pt>
                <c:pt idx="10">
                  <c:v>0.74699975570017196</c:v>
                </c:pt>
                <c:pt idx="11">
                  <c:v>0.75006604149205436</c:v>
                </c:pt>
                <c:pt idx="12">
                  <c:v>0.75312445876264889</c:v>
                </c:pt>
                <c:pt idx="13">
                  <c:v>0.75617500154070327</c:v>
                </c:pt>
                <c:pt idx="14">
                  <c:v>0.75921766418828263</c:v>
                </c:pt>
                <c:pt idx="15">
                  <c:v>0.76225244139969972</c:v>
                </c:pt>
                <c:pt idx="16">
                  <c:v>0.76527932820049127</c:v>
                </c:pt>
                <c:pt idx="17">
                  <c:v>0.76829831994644016</c:v>
                </c:pt>
                <c:pt idx="18">
                  <c:v>0.77130941232264305</c:v>
                </c:pt>
                <c:pt idx="19">
                  <c:v>0.77431260134262692</c:v>
                </c:pt>
                <c:pt idx="20">
                  <c:v>0.77730788334751133</c:v>
                </c:pt>
                <c:pt idx="21">
                  <c:v>0.78029525500521957</c:v>
                </c:pt>
                <c:pt idx="22">
                  <c:v>0.78327471330973875</c:v>
                </c:pt>
                <c:pt idx="23">
                  <c:v>0.78624625558042593</c:v>
                </c:pt>
                <c:pt idx="24">
                  <c:v>0.78920987946136711</c:v>
                </c:pt>
                <c:pt idx="25">
                  <c:v>0.79216558292078165</c:v>
                </c:pt>
                <c:pt idx="26">
                  <c:v>0.79511336425047807</c:v>
                </c:pt>
                <c:pt idx="27">
                  <c:v>0.79805322206535945</c:v>
                </c:pt>
                <c:pt idx="28">
                  <c:v>0.80098515530297765</c:v>
                </c:pt>
                <c:pt idx="29">
                  <c:v>0.80390916322313688</c:v>
                </c:pt>
                <c:pt idx="30">
                  <c:v>0.80682524540754952</c:v>
                </c:pt>
                <c:pt idx="31">
                  <c:v>0.80973340175953734</c:v>
                </c:pt>
                <c:pt idx="32">
                  <c:v>0.8126336325037874</c:v>
                </c:pt>
                <c:pt idx="33">
                  <c:v>0.81552593818615293</c:v>
                </c:pt>
                <c:pt idx="34">
                  <c:v>0.81841031967350764</c:v>
                </c:pt>
                <c:pt idx="35">
                  <c:v>0.82128677815364637</c:v>
                </c:pt>
                <c:pt idx="36">
                  <c:v>0.82415531513523599</c:v>
                </c:pt>
                <c:pt idx="37">
                  <c:v>0.8270159324478159</c:v>
                </c:pt>
                <c:pt idx="38">
                  <c:v>0.82986863224184559</c:v>
                </c:pt>
                <c:pt idx="39">
                  <c:v>0.83271341698880164</c:v>
                </c:pt>
                <c:pt idx="40">
                  <c:v>0.83555028948132204</c:v>
                </c:pt>
                <c:pt idx="41">
                  <c:v>0.83837925283339765</c:v>
                </c:pt>
                <c:pt idx="42">
                  <c:v>0.84120031048061195</c:v>
                </c:pt>
                <c:pt idx="43">
                  <c:v>0.84401346618042528</c:v>
                </c:pt>
                <c:pt idx="44">
                  <c:v>0.8468187240125078</c:v>
                </c:pt>
                <c:pt idx="45">
                  <c:v>0.84961608837911506</c:v>
                </c:pt>
                <c:pt idx="46">
                  <c:v>0.85240556400551037</c:v>
                </c:pt>
                <c:pt idx="47">
                  <c:v>0.85518715594043038</c:v>
                </c:pt>
                <c:pt idx="48">
                  <c:v>0.85796086955659434</c:v>
                </c:pt>
                <c:pt idx="49">
                  <c:v>0.86072671055125649</c:v>
                </c:pt>
                <c:pt idx="50">
                  <c:v>0.86348468494679975</c:v>
                </c:pt>
                <c:pt idx="51">
                  <c:v>0.86623479909137036</c:v>
                </c:pt>
                <c:pt idx="52">
                  <c:v>0.86897705965955385</c:v>
                </c:pt>
                <c:pt idx="53">
                  <c:v>0.87171147365308876</c:v>
                </c:pt>
                <c:pt idx="54">
                  <c:v>0.87443804840161976</c:v>
                </c:pt>
                <c:pt idx="55">
                  <c:v>0.87715679156348791</c:v>
                </c:pt>
                <c:pt idx="56">
                  <c:v>0.87986771112655571</c:v>
                </c:pt>
                <c:pt idx="57">
                  <c:v>0.88257081540906945</c:v>
                </c:pt>
                <c:pt idx="58">
                  <c:v>0.88526611306055303</c:v>
                </c:pt>
                <c:pt idx="59">
                  <c:v>0.88795361306273612</c:v>
                </c:pt>
                <c:pt idx="60">
                  <c:v>0.89063332473051282</c:v>
                </c:pt>
                <c:pt idx="61">
                  <c:v>0.8933052577129299</c:v>
                </c:pt>
                <c:pt idx="62">
                  <c:v>0.89596942199420415</c:v>
                </c:pt>
                <c:pt idx="63">
                  <c:v>0.89862582789476575</c:v>
                </c:pt>
                <c:pt idx="64">
                  <c:v>0.90127448607232841</c:v>
                </c:pt>
                <c:pt idx="65">
                  <c:v>0.90391540752298249</c:v>
                </c:pt>
                <c:pt idx="66">
                  <c:v>0.90654860358231015</c:v>
                </c:pt>
                <c:pt idx="67">
                  <c:v>0.90917408592651994</c:v>
                </c:pt>
                <c:pt idx="68">
                  <c:v>0.91179186657360278</c:v>
                </c:pt>
                <c:pt idx="69">
                  <c:v>0.91440195788450196</c:v>
                </c:pt>
                <c:pt idx="70">
                  <c:v>0.91700437256429845</c:v>
                </c:pt>
                <c:pt idx="71">
                  <c:v>0.91959912366340912</c:v>
                </c:pt>
                <c:pt idx="72">
                  <c:v>0.92218622457879595</c:v>
                </c:pt>
                <c:pt idx="73">
                  <c:v>0.92476568905518208</c:v>
                </c:pt>
                <c:pt idx="74">
                  <c:v>0.9273375311862766</c:v>
                </c:pt>
                <c:pt idx="75">
                  <c:v>0.92990176541599956</c:v>
                </c:pt>
                <c:pt idx="76">
                  <c:v>0.93245840653971135</c:v>
                </c:pt>
                <c:pt idx="77">
                  <c:v>0.9350074697054388</c:v>
                </c:pt>
                <c:pt idx="78">
                  <c:v>0.93754897041509966</c:v>
                </c:pt>
                <c:pt idx="79">
                  <c:v>0.9400829245257174</c:v>
                </c:pt>
                <c:pt idx="80">
                  <c:v>0.94260934825063059</c:v>
                </c:pt>
                <c:pt idx="81">
                  <c:v>0.94512825816068657</c:v>
                </c:pt>
                <c:pt idx="82">
                  <c:v>0.94763967118542203</c:v>
                </c:pt>
                <c:pt idx="83">
                  <c:v>0.95014360461422542</c:v>
                </c:pt>
                <c:pt idx="84">
                  <c:v>0.95264007609747781</c:v>
                </c:pt>
                <c:pt idx="85">
                  <c:v>0.95512910364766868</c:v>
                </c:pt>
                <c:pt idx="86">
                  <c:v>0.95761070564048445</c:v>
                </c:pt>
                <c:pt idx="87">
                  <c:v>0.96008490081586595</c:v>
                </c:pt>
                <c:pt idx="88">
                  <c:v>0.96255170827903103</c:v>
                </c:pt>
                <c:pt idx="89">
                  <c:v>0.965011147501458</c:v>
                </c:pt>
                <c:pt idx="90">
                  <c:v>0.96746323832182823</c:v>
                </c:pt>
                <c:pt idx="91">
                  <c:v>0.96990800094692253</c:v>
                </c:pt>
                <c:pt idx="92">
                  <c:v>0.97234545595246602</c:v>
                </c:pt>
                <c:pt idx="93">
                  <c:v>0.97477562428392228</c:v>
                </c:pt>
                <c:pt idx="94">
                  <c:v>0.97719852725722722</c:v>
                </c:pt>
                <c:pt idx="95">
                  <c:v>0.97961418655946164</c:v>
                </c:pt>
                <c:pt idx="96">
                  <c:v>0.98202262424945697</c:v>
                </c:pt>
                <c:pt idx="97">
                  <c:v>0.98442386275833138</c:v>
                </c:pt>
                <c:pt idx="98">
                  <c:v>0.98681792488994835</c:v>
                </c:pt>
                <c:pt idx="99">
                  <c:v>0.98920483382129853</c:v>
                </c:pt>
                <c:pt idx="100">
                  <c:v>0.991584613102794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833-48CE-B610-81F855FFC469}"/>
            </c:ext>
          </c:extLst>
        </c:ser>
        <c:ser>
          <c:idx val="3"/>
          <c:order val="3"/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Sheet1!$H$27:$H$28</c:f>
              <c:numCache>
                <c:formatCode>General</c:formatCode>
                <c:ptCount val="2"/>
                <c:pt idx="0">
                  <c:v>25</c:v>
                </c:pt>
                <c:pt idx="1">
                  <c:v>40</c:v>
                </c:pt>
              </c:numCache>
            </c:numRef>
          </c:xVal>
          <c:yVal>
            <c:numRef>
              <c:f>Sheet1!$I$27:$I$28</c:f>
              <c:numCache>
                <c:formatCode>General</c:formatCode>
                <c:ptCount val="2"/>
                <c:pt idx="0">
                  <c:v>0.82</c:v>
                </c:pt>
                <c:pt idx="1">
                  <c:v>0.82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833-48CE-B610-81F855FFC469}"/>
            </c:ext>
          </c:extLst>
        </c:ser>
        <c:ser>
          <c:idx val="4"/>
          <c:order val="4"/>
          <c:spPr>
            <a:ln w="19050" cap="rnd">
              <a:noFill/>
              <a:round/>
            </a:ln>
            <a:effectLst/>
          </c:spPr>
          <c:marker>
            <c:symbol val="diamond"/>
            <c:size val="10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xVal>
            <c:numRef>
              <c:f>Sheet1!$H$30:$H$32</c:f>
              <c:numCache>
                <c:formatCode>#,##0.00</c:formatCode>
                <c:ptCount val="3"/>
                <c:pt idx="0">
                  <c:v>33.791216672091579</c:v>
                </c:pt>
                <c:pt idx="1">
                  <c:v>30.182846713667256</c:v>
                </c:pt>
                <c:pt idx="2">
                  <c:v>37.624948350703427</c:v>
                </c:pt>
              </c:numCache>
            </c:numRef>
          </c:xVal>
          <c:yVal>
            <c:numRef>
              <c:f>Sheet1!$I$30:$I$32</c:f>
              <c:numCache>
                <c:formatCode>General</c:formatCode>
                <c:ptCount val="3"/>
                <c:pt idx="0">
                  <c:v>0.82</c:v>
                </c:pt>
                <c:pt idx="1">
                  <c:v>0.82</c:v>
                </c:pt>
                <c:pt idx="2">
                  <c:v>0.82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6833-48CE-B610-81F855FFC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8061408"/>
        <c:axId val="188059488"/>
      </c:scatterChart>
      <c:valAx>
        <c:axId val="188061408"/>
        <c:scaling>
          <c:orientation val="minMax"/>
          <c:max val="40"/>
          <c:min val="26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Concentration, mg/L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059488"/>
        <c:crosses val="autoZero"/>
        <c:crossBetween val="midCat"/>
      </c:valAx>
      <c:valAx>
        <c:axId val="188059488"/>
        <c:scaling>
          <c:orientation val="minMax"/>
          <c:max val="1"/>
          <c:min val="0.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Absorbance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061408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369093</xdr:colOff>
      <xdr:row>0</xdr:row>
      <xdr:rowOff>7143</xdr:rowOff>
    </xdr:from>
    <xdr:to>
      <xdr:col>9</xdr:col>
      <xdr:colOff>407193</xdr:colOff>
      <xdr:row>15</xdr:row>
      <xdr:rowOff>35718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4D3B5B-4FE5-7FEE-0360-88A701DBDE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528637</xdr:colOff>
      <xdr:row>25</xdr:row>
      <xdr:rowOff>19051</xdr:rowOff>
    </xdr:from>
    <xdr:to>
      <xdr:col>15</xdr:col>
      <xdr:colOff>304800</xdr:colOff>
      <xdr:row>46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487CE86-E548-4BFB-A2FB-25C6FDF05B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0.12567</cdr:x>
      <cdr:y>0.30241</cdr:y>
    </cdr:from>
    <cdr:to>
      <cdr:x>0.16756</cdr:x>
      <cdr:y>0.37711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57E71EA-4211-7146-5367-6B0B4EB5A7AF}"/>
            </a:ext>
          </a:extLst>
        </cdr:cNvPr>
        <cdr:cNvSpPr txBox="1"/>
      </cdr:nvSpPr>
      <cdr:spPr>
        <a:xfrm xmlns:a="http://schemas.openxmlformats.org/drawingml/2006/main">
          <a:off x="785814" y="1195387"/>
          <a:ext cx="261937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400" kern="1200"/>
            <a:t>y</a:t>
          </a:r>
          <a:r>
            <a:rPr lang="en-US" sz="1400" kern="1200" baseline="-25000"/>
            <a:t>u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590E2-EEA4-4A71-A13C-C6F7C3DCECF4}">
  <sheetPr codeName="Sheet1"/>
  <dimension ref="A1:O127"/>
  <sheetViews>
    <sheetView tabSelected="1" workbookViewId="0"/>
  </sheetViews>
  <sheetFormatPr defaultRowHeight="14.25" x14ac:dyDescent="0.45"/>
  <sheetData>
    <row r="1" spans="1:15" x14ac:dyDescent="0.45">
      <c r="A1" s="2" t="s">
        <v>0</v>
      </c>
      <c r="B1" s="2" t="s">
        <v>1</v>
      </c>
    </row>
    <row r="2" spans="1:15" x14ac:dyDescent="0.45">
      <c r="A2" s="1">
        <v>0</v>
      </c>
      <c r="B2" s="1">
        <v>5.4100000000000002E-2</v>
      </c>
    </row>
    <row r="3" spans="1:15" x14ac:dyDescent="0.45">
      <c r="A3" s="1">
        <v>5</v>
      </c>
      <c r="B3" s="1">
        <v>0.16070000000000001</v>
      </c>
      <c r="K3" s="2" t="s">
        <v>12</v>
      </c>
      <c r="L3" s="2" t="s">
        <v>13</v>
      </c>
      <c r="M3" s="2" t="s">
        <v>14</v>
      </c>
    </row>
    <row r="4" spans="1:15" x14ac:dyDescent="0.45">
      <c r="A4" s="1">
        <v>10</v>
      </c>
      <c r="B4" s="1">
        <v>0.27700000000000002</v>
      </c>
      <c r="K4" s="1">
        <v>1</v>
      </c>
      <c r="L4" s="3" cm="1">
        <f t="array" ref="L4:M4">L.PolySres(AA,Cu,K4)</f>
        <v>6.2397712696174071E-2</v>
      </c>
      <c r="M4" s="3">
        <v>9.4185625253942237E-2</v>
      </c>
    </row>
    <row r="5" spans="1:15" x14ac:dyDescent="0.45">
      <c r="A5" s="1">
        <v>15</v>
      </c>
      <c r="B5" s="1">
        <v>0.42299999999999999</v>
      </c>
      <c r="K5" s="1">
        <v>2</v>
      </c>
      <c r="L5" s="3" cm="1">
        <f t="array" ref="L5:M5">L.PolySres(AA,Cu,K5)</f>
        <v>2.4057255608225997E-2</v>
      </c>
      <c r="M5" s="3">
        <v>4.0100742805864967E-2</v>
      </c>
    </row>
    <row r="6" spans="1:15" x14ac:dyDescent="0.45">
      <c r="A6" s="1">
        <v>20</v>
      </c>
      <c r="B6" s="1">
        <v>0.53029999999999999</v>
      </c>
      <c r="K6" s="1">
        <v>3</v>
      </c>
      <c r="L6" s="3" cm="1">
        <f t="array" ref="L6:M6">L.PolySres(AA,Cu,K6)</f>
        <v>2.2724806481111737E-2</v>
      </c>
      <c r="M6" s="3">
        <v>8.9827603798808622E-2</v>
      </c>
    </row>
    <row r="7" spans="1:15" x14ac:dyDescent="0.45">
      <c r="A7" s="1">
        <v>30</v>
      </c>
      <c r="B7" s="1">
        <v>0.75770000000000004</v>
      </c>
    </row>
    <row r="8" spans="1:15" x14ac:dyDescent="0.45">
      <c r="A8" s="1">
        <v>40</v>
      </c>
      <c r="B8" s="1">
        <v>0.96279999999999999</v>
      </c>
    </row>
    <row r="9" spans="1:15" x14ac:dyDescent="0.45">
      <c r="A9" s="1">
        <v>50</v>
      </c>
      <c r="B9" s="1">
        <v>1.0449999999999999</v>
      </c>
      <c r="K9" s="1" t="s">
        <v>15</v>
      </c>
      <c r="L9" s="1" t="s">
        <v>16</v>
      </c>
      <c r="M9" s="1" t="s">
        <v>6</v>
      </c>
      <c r="N9" s="1" t="s">
        <v>7</v>
      </c>
      <c r="O9" s="1" t="s">
        <v>8</v>
      </c>
    </row>
    <row r="10" spans="1:15" x14ac:dyDescent="0.45">
      <c r="A10" s="1">
        <v>60</v>
      </c>
      <c r="B10" s="1">
        <v>1.1806000000000001</v>
      </c>
      <c r="K10" s="4" cm="1">
        <f t="array" ref="K10:O10">L.PolyInv(AA,Cu,y_u,2)</f>
        <v>33.791216672100262</v>
      </c>
      <c r="L10" s="4">
        <v>1.5214924589356984</v>
      </c>
      <c r="M10" s="4">
        <v>3.7229579291974617</v>
      </c>
      <c r="N10" s="5">
        <v>30.182846713653497</v>
      </c>
      <c r="O10" s="5">
        <v>37.624948350687276</v>
      </c>
    </row>
    <row r="11" spans="1:15" ht="18" x14ac:dyDescent="0.55000000000000004">
      <c r="K11" s="6" t="str">
        <f ca="1">_xlfn.FORMULATEXT(K10)</f>
        <v>=L.PolyInv(AA,Cu,y_u,2)</v>
      </c>
    </row>
    <row r="12" spans="1:15" x14ac:dyDescent="0.45">
      <c r="A12" s="1" t="s">
        <v>2</v>
      </c>
      <c r="B12" s="1">
        <v>0.82</v>
      </c>
    </row>
    <row r="16" spans="1:15" ht="14.65" thickBot="1" x14ac:dyDescent="0.5"/>
    <row r="17" spans="2:12" ht="14.65" thickBot="1" x14ac:dyDescent="0.5">
      <c r="B17" s="7" t="s">
        <v>17</v>
      </c>
      <c r="C17" s="8"/>
      <c r="D17" s="8"/>
      <c r="E17" s="8"/>
      <c r="F17" s="8"/>
      <c r="G17" s="8"/>
      <c r="H17" s="8"/>
      <c r="I17" s="8"/>
      <c r="J17" s="8"/>
      <c r="K17" s="8"/>
      <c r="L17" s="9"/>
    </row>
    <row r="18" spans="2:12" x14ac:dyDescent="0.45">
      <c r="B18" s="10" t="s">
        <v>3</v>
      </c>
      <c r="C18" s="1">
        <v>2</v>
      </c>
      <c r="D18" s="1">
        <v>0.82</v>
      </c>
      <c r="E18" t="s">
        <v>2</v>
      </c>
      <c r="H18" t="s">
        <v>3</v>
      </c>
      <c r="I18" s="1">
        <v>3</v>
      </c>
      <c r="J18" s="1">
        <v>0.82</v>
      </c>
      <c r="K18" t="s">
        <v>2</v>
      </c>
    </row>
    <row r="19" spans="2:12" x14ac:dyDescent="0.45">
      <c r="B19" s="10" t="s">
        <v>4</v>
      </c>
      <c r="C19" s="4">
        <v>33.791216672091579</v>
      </c>
      <c r="D19" s="1" cm="1">
        <f t="array" ref="D19">L.PolyHat($B$2:$B$10,$A$2:$A$10,$C$19,2)</f>
        <v>0.81999999999984385</v>
      </c>
      <c r="E19" t="s">
        <v>9</v>
      </c>
      <c r="H19" t="s">
        <v>4</v>
      </c>
      <c r="I19" s="4">
        <v>33.42857574148988</v>
      </c>
      <c r="J19" s="1" cm="1">
        <f t="array" ref="J19">L.PolyHat($B$2:$B$10,$A$2:$A$10,$I$19,3)</f>
        <v>0.82000000000002282</v>
      </c>
      <c r="K19" t="s">
        <v>9</v>
      </c>
    </row>
    <row r="20" spans="2:12" x14ac:dyDescent="0.45">
      <c r="B20" s="10" t="s">
        <v>5</v>
      </c>
      <c r="C20" s="4" cm="1">
        <f t="array" ref="C20:C21">INDEX(L.PolyPred($B$2:$B$10,$A$2:$A$10,$C$19,2),,{2;3})/ABS($D$20)</f>
        <v>1.5214924589354732</v>
      </c>
      <c r="D20" s="1" cm="1">
        <f t="array" ref="D20">L.PolySlope($B$2:$B$10,$A$2:$A$10,$C$19,2)</f>
        <v>1.7969942607934209E-2</v>
      </c>
      <c r="E20" t="s">
        <v>10</v>
      </c>
      <c r="H20" t="s">
        <v>5</v>
      </c>
      <c r="I20" s="4" cm="1">
        <f t="array" ref="I20:I21">INDEX(L.PolyPred($B$2:$B$10,$A$2:$A$10,$I$19,3),,{2;3})/ABS($J$20)</f>
        <v>1.3668127724489458</v>
      </c>
      <c r="J20" s="1" cm="1">
        <f t="array" ref="J20">L.PolySlope($B$2:$B$10,$A$2:$A$10,$I$19,3)</f>
        <v>1.9249025792602854E-2</v>
      </c>
      <c r="K20" t="s">
        <v>10</v>
      </c>
    </row>
    <row r="21" spans="2:12" x14ac:dyDescent="0.45">
      <c r="B21" s="10" t="s">
        <v>6</v>
      </c>
      <c r="C21" s="4">
        <v>3.7229579291969106</v>
      </c>
      <c r="D21" s="1">
        <v>6</v>
      </c>
      <c r="E21" t="s">
        <v>11</v>
      </c>
      <c r="H21" t="s">
        <v>6</v>
      </c>
      <c r="I21" s="4">
        <v>3.513504085572972</v>
      </c>
      <c r="J21" s="1">
        <v>5</v>
      </c>
      <c r="K21" t="s">
        <v>11</v>
      </c>
    </row>
    <row r="22" spans="2:12" x14ac:dyDescent="0.45">
      <c r="B22" s="10" t="s">
        <v>7</v>
      </c>
      <c r="C22" s="5">
        <v>30.182846713667256</v>
      </c>
      <c r="D22" s="1">
        <f>INDEX(L.PolyPred($B$2:$B$10,$A$2:$A$10,$C$22,2),1,5)</f>
        <v>0.82000000000026374</v>
      </c>
      <c r="E22" t="s">
        <v>9</v>
      </c>
      <c r="H22" t="s">
        <v>7</v>
      </c>
      <c r="I22" s="4">
        <v>30.071756326899642</v>
      </c>
      <c r="J22" s="1">
        <f>INDEX(L.PolyPred($B$2:$B$10,$A$2:$A$10,$I$22,3),1,5)</f>
        <v>0.82000000000024564</v>
      </c>
      <c r="K22" t="s">
        <v>9</v>
      </c>
    </row>
    <row r="23" spans="2:12" x14ac:dyDescent="0.45">
      <c r="B23" s="10" t="s">
        <v>8</v>
      </c>
      <c r="C23" s="5">
        <v>37.624948350703427</v>
      </c>
      <c r="D23" s="1">
        <f>INDEX(L.PolyPred($B$2:$B$10,$A$2:$A$10,$C$23,2),1,4)</f>
        <v>0.82000000000027218</v>
      </c>
      <c r="E23" t="s">
        <v>9</v>
      </c>
      <c r="H23" t="s">
        <v>8</v>
      </c>
      <c r="I23" s="4">
        <v>37.15970796771002</v>
      </c>
      <c r="J23" s="1">
        <f>INDEX(L.PolyPred($B$2:$B$10,$A$2:$A$10,$I$23,3),1,4)</f>
        <v>0.82000000000003992</v>
      </c>
      <c r="K23" t="s">
        <v>9</v>
      </c>
    </row>
    <row r="26" spans="2:12" x14ac:dyDescent="0.45">
      <c r="B26" s="13" t="s">
        <v>21</v>
      </c>
      <c r="C26" s="13" t="s">
        <v>18</v>
      </c>
      <c r="D26" s="13" t="s">
        <v>19</v>
      </c>
      <c r="E26" s="13" t="s">
        <v>20</v>
      </c>
    </row>
    <row r="27" spans="2:12" x14ac:dyDescent="0.45">
      <c r="B27" s="11" cm="1">
        <f t="array" ref="B27:B127">L.Range(25,40,101)</f>
        <v>25</v>
      </c>
      <c r="C27" s="12" cm="1">
        <f t="array" ref="C27:E27">INDEX(L.PolyPred(AA,Cu,B27,2),1,{1,4,5})</f>
        <v>0.64958802873469379</v>
      </c>
      <c r="D27" s="12">
        <v>0.58327037400214721</v>
      </c>
      <c r="E27" s="12">
        <v>0.71590568346724037</v>
      </c>
      <c r="H27" s="1">
        <v>25</v>
      </c>
      <c r="I27" s="1">
        <f>y_u</f>
        <v>0.82</v>
      </c>
    </row>
    <row r="28" spans="2:12" x14ac:dyDescent="0.45">
      <c r="B28" s="11">
        <v>25.15</v>
      </c>
      <c r="C28" s="12" cm="1">
        <f t="array" ref="C28:E28">INDEX(L.PolyPred(AA,Cu,B28,2),1,{1,4,5})</f>
        <v>0.65270422066857126</v>
      </c>
      <c r="D28" s="12">
        <v>0.58635818946545859</v>
      </c>
      <c r="E28" s="12">
        <v>0.71905025187168392</v>
      </c>
      <c r="H28" s="1">
        <v>40</v>
      </c>
      <c r="I28" s="1">
        <f>y_u</f>
        <v>0.82</v>
      </c>
    </row>
    <row r="29" spans="2:12" x14ac:dyDescent="0.45">
      <c r="B29" s="11">
        <v>25.299999999999997</v>
      </c>
      <c r="C29" s="12" cm="1">
        <f t="array" ref="C29:E29">INDEX(L.PolyPred(AA,Cu,B29,2),1,{1,4,5})</f>
        <v>0.65581317263999983</v>
      </c>
      <c r="D29" s="12">
        <v>0.58943931521402104</v>
      </c>
      <c r="E29" s="12">
        <v>0.72218703006597862</v>
      </c>
    </row>
    <row r="30" spans="2:12" x14ac:dyDescent="0.45">
      <c r="B30" s="11">
        <v>25.449999999999996</v>
      </c>
      <c r="C30" s="12" cm="1">
        <f t="array" ref="C30:E30">INDEX(L.PolyPred(AA,Cu,B30,2),1,{1,4,5})</f>
        <v>0.6589148846489794</v>
      </c>
      <c r="D30" s="12">
        <v>0.59251376062049754</v>
      </c>
      <c r="E30" s="12">
        <v>0.72531600867746127</v>
      </c>
      <c r="H30" s="4">
        <f>C19</f>
        <v>33.791216672091579</v>
      </c>
      <c r="I30" s="1">
        <f>y_u</f>
        <v>0.82</v>
      </c>
    </row>
    <row r="31" spans="2:12" x14ac:dyDescent="0.45">
      <c r="B31" s="11">
        <v>25.599999999999994</v>
      </c>
      <c r="C31" s="12" cm="1">
        <f t="array" ref="C31:E31">INDEX(L.PolyPred(AA,Cu,B31,2),1,{1,4,5})</f>
        <v>0.66200935669550998</v>
      </c>
      <c r="D31" s="12">
        <v>0.59558153471122199</v>
      </c>
      <c r="E31" s="12">
        <v>0.72843717867979796</v>
      </c>
      <c r="H31" s="4" cm="1">
        <f t="array" ref="H31:H32">C22:C23</f>
        <v>30.182846713667256</v>
      </c>
      <c r="I31" s="1">
        <f>y_u</f>
        <v>0.82</v>
      </c>
    </row>
    <row r="32" spans="2:12" x14ac:dyDescent="0.45">
      <c r="B32" s="11">
        <v>25.749999999999993</v>
      </c>
      <c r="C32" s="12" cm="1">
        <f t="array" ref="C32:E32">INDEX(L.PolyPred(AA,Cu,B32,2),1,{1,4,5})</f>
        <v>0.66509658877959155</v>
      </c>
      <c r="D32" s="12">
        <v>0.59864264616767537</v>
      </c>
      <c r="E32" s="12">
        <v>0.73155053139150772</v>
      </c>
      <c r="H32" s="4">
        <v>37.624948350703427</v>
      </c>
      <c r="I32" s="1">
        <f>y_u</f>
        <v>0.82</v>
      </c>
    </row>
    <row r="33" spans="2:5" x14ac:dyDescent="0.45">
      <c r="B33" s="11">
        <v>25.899999999999991</v>
      </c>
      <c r="C33" s="12" cm="1">
        <f t="array" ref="C33:E33">INDEX(L.PolyPred(AA,Cu,B33,2),1,{1,4,5})</f>
        <v>0.66817658090122412</v>
      </c>
      <c r="D33" s="12">
        <v>0.60169710332792659</v>
      </c>
      <c r="E33" s="12">
        <v>0.73465605847452164</v>
      </c>
    </row>
    <row r="34" spans="2:5" x14ac:dyDescent="0.45">
      <c r="B34" s="11">
        <v>26.04999999999999</v>
      </c>
      <c r="C34" s="12" cm="1">
        <f t="array" ref="C34:E34">INDEX(L.PolyPred(AA,Cu,B34,2),1,{1,4,5})</f>
        <v>0.67124933306040779</v>
      </c>
      <c r="D34" s="12">
        <v>0.60474491418803566</v>
      </c>
      <c r="E34" s="12">
        <v>0.73775375193277992</v>
      </c>
    </row>
    <row r="35" spans="2:5" x14ac:dyDescent="0.45">
      <c r="B35" s="11">
        <v>26.199999999999989</v>
      </c>
      <c r="C35" s="12" cm="1">
        <f t="array" ref="C35:E35">INDEX(L.PolyPred(AA,Cu,B35,2),1,{1,4,5})</f>
        <v>0.67431484525714247</v>
      </c>
      <c r="D35" s="12">
        <v>0.60778608640341825</v>
      </c>
      <c r="E35" s="12">
        <v>0.74084360411086669</v>
      </c>
    </row>
    <row r="36" spans="2:5" x14ac:dyDescent="0.45">
      <c r="B36" s="11">
        <v>26.349999999999987</v>
      </c>
      <c r="C36" s="12" cm="1">
        <f t="array" ref="C36:E36">INDEX(L.PolyPred(AA,Cu,B36,2),1,{1,4,5})</f>
        <v>0.67737311749142826</v>
      </c>
      <c r="D36" s="12">
        <v>0.61082062729017128</v>
      </c>
      <c r="E36" s="12">
        <v>0.74392560769268523</v>
      </c>
    </row>
    <row r="37" spans="2:5" x14ac:dyDescent="0.45">
      <c r="B37" s="11">
        <v>26.499999999999986</v>
      </c>
      <c r="C37" s="12" cm="1">
        <f t="array" ref="C37:E37">INDEX(L.PolyPred(AA,Cu,B37,2),1,{1,4,5})</f>
        <v>0.68042414976326493</v>
      </c>
      <c r="D37" s="12">
        <v>0.6138485438263579</v>
      </c>
      <c r="E37" s="12">
        <v>0.74699975570017196</v>
      </c>
    </row>
    <row r="38" spans="2:5" x14ac:dyDescent="0.45">
      <c r="B38" s="11">
        <v>26.649999999999984</v>
      </c>
      <c r="C38" s="12" cm="1">
        <f t="array" ref="C38:E38">INDEX(L.PolyPred(AA,Cu,B38,2),1,{1,4,5})</f>
        <v>0.6834679420726526</v>
      </c>
      <c r="D38" s="12">
        <v>0.61686984265325084</v>
      </c>
      <c r="E38" s="12">
        <v>0.75006604149205436</v>
      </c>
    </row>
    <row r="39" spans="2:5" x14ac:dyDescent="0.45">
      <c r="B39" s="11">
        <v>26.799999999999983</v>
      </c>
      <c r="C39" s="12" cm="1">
        <f t="array" ref="C39:E39">INDEX(L.PolyPred(AA,Cu,B39,2),1,{1,4,5})</f>
        <v>0.68650449441959138</v>
      </c>
      <c r="D39" s="12">
        <v>0.61988453007653388</v>
      </c>
      <c r="E39" s="12">
        <v>0.75312445876264889</v>
      </c>
    </row>
    <row r="40" spans="2:5" x14ac:dyDescent="0.45">
      <c r="B40" s="11">
        <v>26.949999999999982</v>
      </c>
      <c r="C40" s="12" cm="1">
        <f t="array" ref="C40:E40">INDEX(L.PolyPred(AA,Cu,B40,2),1,{1,4,5})</f>
        <v>0.68953380680408105</v>
      </c>
      <c r="D40" s="12">
        <v>0.62289261206745883</v>
      </c>
      <c r="E40" s="12">
        <v>0.75617500154070327</v>
      </c>
    </row>
    <row r="41" spans="2:5" x14ac:dyDescent="0.45">
      <c r="B41" s="11">
        <v>27.09999999999998</v>
      </c>
      <c r="C41" s="12" cm="1">
        <f t="array" ref="C41:E41">INDEX(L.PolyPred(AA,Cu,B41,2),1,{1,4,5})</f>
        <v>0.69255587922612183</v>
      </c>
      <c r="D41" s="12">
        <v>0.62589409426396103</v>
      </c>
      <c r="E41" s="12">
        <v>0.75921766418828263</v>
      </c>
    </row>
    <row r="42" spans="2:5" x14ac:dyDescent="0.45">
      <c r="B42" s="11">
        <v>27.249999999999979</v>
      </c>
      <c r="C42" s="12" cm="1">
        <f t="array" ref="C42:E42">INDEX(L.PolyPred(AA,Cu,B42,2),1,{1,4,5})</f>
        <v>0.69557071168571372</v>
      </c>
      <c r="D42" s="12">
        <v>0.62888898197172771</v>
      </c>
      <c r="E42" s="12">
        <v>0.76225244139969972</v>
      </c>
    </row>
    <row r="43" spans="2:5" x14ac:dyDescent="0.45">
      <c r="B43" s="11">
        <v>27.399999999999977</v>
      </c>
      <c r="C43" s="12" cm="1">
        <f t="array" ref="C43:E43">INDEX(L.PolyPred(AA,Cu,B43,2),1,{1,4,5})</f>
        <v>0.69857830418285649</v>
      </c>
      <c r="D43" s="12">
        <v>0.63187728016522171</v>
      </c>
      <c r="E43" s="12">
        <v>0.76527932820049127</v>
      </c>
    </row>
    <row r="44" spans="2:5" x14ac:dyDescent="0.45">
      <c r="B44" s="11">
        <v>27.549999999999976</v>
      </c>
      <c r="C44" s="12" cm="1">
        <f t="array" ref="C44:E44">INDEX(L.PolyPred(AA,Cu,B44,2),1,{1,4,5})</f>
        <v>0.70157865671755038</v>
      </c>
      <c r="D44" s="12">
        <v>0.63485899348866059</v>
      </c>
      <c r="E44" s="12">
        <v>0.76829831994644016</v>
      </c>
    </row>
    <row r="45" spans="2:5" x14ac:dyDescent="0.45">
      <c r="B45" s="11">
        <v>27.699999999999974</v>
      </c>
      <c r="C45" s="12" cm="1">
        <f t="array" ref="C45:E45">INDEX(L.PolyPred(AA,Cu,B45,2),1,{1,4,5})</f>
        <v>0.70457176928979526</v>
      </c>
      <c r="D45" s="12">
        <v>0.63783412625694746</v>
      </c>
      <c r="E45" s="12">
        <v>0.77130941232264305</v>
      </c>
    </row>
    <row r="46" spans="2:5" x14ac:dyDescent="0.45">
      <c r="B46" s="11">
        <v>27.849999999999973</v>
      </c>
      <c r="C46" s="12" cm="1">
        <f t="array" ref="C46:E46">INDEX(L.PolyPred(AA,Cu,B46,2),1,{1,4,5})</f>
        <v>0.70755764189959114</v>
      </c>
      <c r="D46" s="12">
        <v>0.64080268245655536</v>
      </c>
      <c r="E46" s="12">
        <v>0.77431260134262692</v>
      </c>
    </row>
    <row r="47" spans="2:5" x14ac:dyDescent="0.45">
      <c r="B47" s="11">
        <v>27.999999999999972</v>
      </c>
      <c r="C47" s="12" cm="1">
        <f t="array" ref="C47:E47">INDEX(L.PolyPred(AA,Cu,B47,2),1,{1,4,5})</f>
        <v>0.71053627454693813</v>
      </c>
      <c r="D47" s="12">
        <v>0.64376466574636493</v>
      </c>
      <c r="E47" s="12">
        <v>0.77730788334751133</v>
      </c>
    </row>
    <row r="48" spans="2:5" x14ac:dyDescent="0.45">
      <c r="B48" s="11">
        <v>28.14999999999997</v>
      </c>
      <c r="C48" s="12" cm="1">
        <f t="array" ref="C48:E48">INDEX(L.PolyPred(AA,Cu,B48,2),1,{1,4,5})</f>
        <v>0.7135076672318359</v>
      </c>
      <c r="D48" s="12">
        <v>0.64672007945845222</v>
      </c>
      <c r="E48" s="12">
        <v>0.78029525500521957</v>
      </c>
    </row>
    <row r="49" spans="2:5" x14ac:dyDescent="0.45">
      <c r="B49" s="11">
        <v>28.299999999999969</v>
      </c>
      <c r="C49" s="12" cm="1">
        <f t="array" ref="C49:E49">INDEX(L.PolyPred(AA,Cu,B49,2),1,{1,4,5})</f>
        <v>0.71647181995428499</v>
      </c>
      <c r="D49" s="12">
        <v>0.64966892659883124</v>
      </c>
      <c r="E49" s="12">
        <v>0.78327471330973875</v>
      </c>
    </row>
    <row r="50" spans="2:5" x14ac:dyDescent="0.45">
      <c r="B50" s="11">
        <v>28.449999999999967</v>
      </c>
      <c r="C50" s="12" cm="1">
        <f t="array" ref="C50:E50">INDEX(L.PolyPred(AA,Cu,B50,2),1,{1,4,5})</f>
        <v>0.71942873271428487</v>
      </c>
      <c r="D50" s="12">
        <v>0.6526112098481438</v>
      </c>
      <c r="E50" s="12">
        <v>0.78624625558042593</v>
      </c>
    </row>
    <row r="51" spans="2:5" x14ac:dyDescent="0.45">
      <c r="B51" s="11">
        <v>28.599999999999966</v>
      </c>
      <c r="C51" s="12" cm="1">
        <f t="array" ref="C51:E51">INDEX(L.PolyPred(AA,Cu,B51,2),1,{1,4,5})</f>
        <v>0.72237840551183585</v>
      </c>
      <c r="D51" s="12">
        <v>0.65554693156230459</v>
      </c>
      <c r="E51" s="12">
        <v>0.78920987946136711</v>
      </c>
    </row>
    <row r="52" spans="2:5" x14ac:dyDescent="0.45">
      <c r="B52" s="11">
        <v>28.749999999999964</v>
      </c>
      <c r="C52" s="12" cm="1">
        <f t="array" ref="C52:E52">INDEX(L.PolyPred(AA,Cu,B52,2),1,{1,4,5})</f>
        <v>0.72532083834693795</v>
      </c>
      <c r="D52" s="12">
        <v>0.65847609377309424</v>
      </c>
      <c r="E52" s="12">
        <v>0.79216558292078165</v>
      </c>
    </row>
    <row r="53" spans="2:5" x14ac:dyDescent="0.45">
      <c r="B53" s="11">
        <v>28.899999999999963</v>
      </c>
      <c r="C53" s="12" cm="1">
        <f t="array" ref="C53:E53">INDEX(L.PolyPred(AA,Cu,B53,2),1,{1,4,5})</f>
        <v>0.72825603121959093</v>
      </c>
      <c r="D53" s="12">
        <v>0.66139869818870378</v>
      </c>
      <c r="E53" s="12">
        <v>0.79511336425047807</v>
      </c>
    </row>
    <row r="54" spans="2:5" x14ac:dyDescent="0.45">
      <c r="B54" s="11">
        <v>29.049999999999962</v>
      </c>
      <c r="C54" s="12" cm="1">
        <f t="array" ref="C54:E54">INDEX(L.PolyPred(AA,Cu,B54,2),1,{1,4,5})</f>
        <v>0.73118398412979502</v>
      </c>
      <c r="D54" s="12">
        <v>0.66431474619423059</v>
      </c>
      <c r="E54" s="12">
        <v>0.79805322206535945</v>
      </c>
    </row>
    <row r="55" spans="2:5" x14ac:dyDescent="0.45">
      <c r="B55" s="11">
        <v>29.19999999999996</v>
      </c>
      <c r="C55" s="12" cm="1">
        <f t="array" ref="C55:E55">INDEX(L.PolyPred(AA,Cu,B55,2),1,{1,4,5})</f>
        <v>0.73410469707755011</v>
      </c>
      <c r="D55" s="12">
        <v>0.66722423885212256</v>
      </c>
      <c r="E55" s="12">
        <v>0.80098515530297765</v>
      </c>
    </row>
    <row r="56" spans="2:5" x14ac:dyDescent="0.45">
      <c r="B56" s="11">
        <v>29.349999999999959</v>
      </c>
      <c r="C56" s="12" cm="1">
        <f t="array" ref="C56:E56">INDEX(L.PolyPred(AA,Cu,B56,2),1,{1,4,5})</f>
        <v>0.73701817006285608</v>
      </c>
      <c r="D56" s="12">
        <v>0.67012717690257528</v>
      </c>
      <c r="E56" s="12">
        <v>0.80390916322313688</v>
      </c>
    </row>
    <row r="57" spans="2:5" x14ac:dyDescent="0.45">
      <c r="B57" s="11">
        <v>29.499999999999957</v>
      </c>
      <c r="C57" s="12" cm="1">
        <f t="array" ref="C57:E57">INDEX(L.PolyPred(AA,Cu,B57,2),1,{1,4,5})</f>
        <v>0.73992440308571328</v>
      </c>
      <c r="D57" s="12">
        <v>0.67302356076387704</v>
      </c>
      <c r="E57" s="12">
        <v>0.80682524540754952</v>
      </c>
    </row>
    <row r="58" spans="2:5" x14ac:dyDescent="0.45">
      <c r="B58" s="11">
        <v>29.649999999999956</v>
      </c>
      <c r="C58" s="12" cm="1">
        <f t="array" ref="C58:E58">INDEX(L.PolyPred(AA,Cu,B58,2),1,{1,4,5})</f>
        <v>0.74282339614612136</v>
      </c>
      <c r="D58" s="12">
        <v>0.67591339053270538</v>
      </c>
      <c r="E58" s="12">
        <v>0.80973340175953734</v>
      </c>
    </row>
    <row r="59" spans="2:5" x14ac:dyDescent="0.45">
      <c r="B59" s="11">
        <v>29.799999999999955</v>
      </c>
      <c r="C59" s="12" cm="1">
        <f t="array" ref="C59:E59">INDEX(L.PolyPred(AA,Cu,B59,2),1,{1,4,5})</f>
        <v>0.74571514924408067</v>
      </c>
      <c r="D59" s="12">
        <v>0.67879666598437394</v>
      </c>
      <c r="E59" s="12">
        <v>0.8126336325037874</v>
      </c>
    </row>
    <row r="60" spans="2:5" x14ac:dyDescent="0.45">
      <c r="B60" s="11">
        <v>29.949999999999953</v>
      </c>
      <c r="C60" s="12" cm="1">
        <f t="array" ref="C60:E60">INDEX(L.PolyPred(AA,Cu,B60,2),1,{1,4,5})</f>
        <v>0.74859966237959075</v>
      </c>
      <c r="D60" s="12">
        <v>0.68167338657302856</v>
      </c>
      <c r="E60" s="12">
        <v>0.81552593818615293</v>
      </c>
    </row>
    <row r="61" spans="2:5" x14ac:dyDescent="0.45">
      <c r="B61" s="11">
        <v>30.099999999999952</v>
      </c>
      <c r="C61" s="12" cm="1">
        <f t="array" ref="C61:E61">INDEX(L.PolyPred(AA,Cu,B61,2),1,{1,4,5})</f>
        <v>0.75147693555265194</v>
      </c>
      <c r="D61" s="12">
        <v>0.68454355143179624</v>
      </c>
      <c r="E61" s="12">
        <v>0.81841031967350764</v>
      </c>
    </row>
    <row r="62" spans="2:5" x14ac:dyDescent="0.45">
      <c r="B62" s="11">
        <v>30.24999999999995</v>
      </c>
      <c r="C62" s="12" cm="1">
        <f t="array" ref="C62:E62">INDEX(L.PolyPred(AA,Cu,B62,2),1,{1,4,5})</f>
        <v>0.75434696876326424</v>
      </c>
      <c r="D62" s="12">
        <v>0.6874071593728821</v>
      </c>
      <c r="E62" s="12">
        <v>0.82128677815364637</v>
      </c>
    </row>
    <row r="63" spans="2:5" x14ac:dyDescent="0.45">
      <c r="B63" s="11">
        <v>30.399999999999949</v>
      </c>
      <c r="C63" s="12" cm="1">
        <f t="array" ref="C63:E63">INDEX(L.PolyPred(AA,Cu,B63,2),1,{1,4,5})</f>
        <v>0.75720976201142742</v>
      </c>
      <c r="D63" s="12">
        <v>0.69026420888761886</v>
      </c>
      <c r="E63" s="12">
        <v>0.82415531513523599</v>
      </c>
    </row>
    <row r="64" spans="2:5" x14ac:dyDescent="0.45">
      <c r="B64" s="11">
        <v>30.549999999999947</v>
      </c>
      <c r="C64" s="12" cm="1">
        <f t="array" ref="C64:E64">INDEX(L.PolyPred(AA,Cu,B64,2),1,{1,4,5})</f>
        <v>0.76006531529714172</v>
      </c>
      <c r="D64" s="12">
        <v>0.69311469814646753</v>
      </c>
      <c r="E64" s="12">
        <v>0.8270159324478159</v>
      </c>
    </row>
    <row r="65" spans="2:5" x14ac:dyDescent="0.45">
      <c r="B65" s="11">
        <v>30.699999999999946</v>
      </c>
      <c r="C65" s="12" cm="1">
        <f t="array" ref="C65:E65">INDEX(L.PolyPred(AA,Cu,B65,2),1,{1,4,5})</f>
        <v>0.76291362862040701</v>
      </c>
      <c r="D65" s="12">
        <v>0.69595862499896843</v>
      </c>
      <c r="E65" s="12">
        <v>0.82986863224184559</v>
      </c>
    </row>
    <row r="66" spans="2:5" x14ac:dyDescent="0.45">
      <c r="B66" s="11">
        <v>30.849999999999945</v>
      </c>
      <c r="C66" s="12" cm="1">
        <f t="array" ref="C66:E66">INDEX(L.PolyPred(AA,Cu,B66,2),1,{1,4,5})</f>
        <v>0.7657547019812232</v>
      </c>
      <c r="D66" s="12">
        <v>0.69879598697364476</v>
      </c>
      <c r="E66" s="12">
        <v>0.83271341698880164</v>
      </c>
    </row>
    <row r="67" spans="2:5" x14ac:dyDescent="0.45">
      <c r="B67" s="11">
        <v>30.999999999999943</v>
      </c>
      <c r="C67" s="12" cm="1">
        <f t="array" ref="C67:E67">INDEX(L.PolyPred(AA,Cu,B67,2),1,{1,4,5})</f>
        <v>0.7685885353795906</v>
      </c>
      <c r="D67" s="12">
        <v>0.70162678127785916</v>
      </c>
      <c r="E67" s="12">
        <v>0.83555028948132204</v>
      </c>
    </row>
    <row r="68" spans="2:5" x14ac:dyDescent="0.45">
      <c r="B68" s="11">
        <v>31.149999999999942</v>
      </c>
      <c r="C68" s="12" cm="1">
        <f t="array" ref="C68:E68">INDEX(L.PolyPred(AA,Cu,B68,2),1,{1,4,5})</f>
        <v>0.77141512881550889</v>
      </c>
      <c r="D68" s="12">
        <v>0.70445100479762013</v>
      </c>
      <c r="E68" s="12">
        <v>0.83837925283339765</v>
      </c>
    </row>
    <row r="69" spans="2:5" x14ac:dyDescent="0.45">
      <c r="B69" s="11">
        <v>31.29999999999994</v>
      </c>
      <c r="C69" s="12" cm="1">
        <f t="array" ref="C69:E69">INDEX(L.PolyPred(AA,Cu,B69,2),1,{1,4,5})</f>
        <v>0.7742344822889784</v>
      </c>
      <c r="D69" s="12">
        <v>0.70726865409734485</v>
      </c>
      <c r="E69" s="12">
        <v>0.84120031048061195</v>
      </c>
    </row>
    <row r="70" spans="2:5" x14ac:dyDescent="0.45">
      <c r="B70" s="11">
        <v>31.449999999999939</v>
      </c>
      <c r="C70" s="12" cm="1">
        <f t="array" ref="C70:E70">INDEX(L.PolyPred(AA,Cu,B70,2),1,{1,4,5})</f>
        <v>0.77704659579999869</v>
      </c>
      <c r="D70" s="12">
        <v>0.71007972541957209</v>
      </c>
      <c r="E70" s="12">
        <v>0.84401346618042528</v>
      </c>
    </row>
    <row r="71" spans="2:5" x14ac:dyDescent="0.45">
      <c r="B71" s="11">
        <v>31.599999999999937</v>
      </c>
      <c r="C71" s="12" cm="1">
        <f t="array" ref="C71:E71">INDEX(L.PolyPred(AA,Cu,B71,2),1,{1,4,5})</f>
        <v>0.77985146934857008</v>
      </c>
      <c r="D71" s="12">
        <v>0.71288421468463237</v>
      </c>
      <c r="E71" s="12">
        <v>0.8468187240125078</v>
      </c>
    </row>
    <row r="72" spans="2:5" x14ac:dyDescent="0.45">
      <c r="B72" s="11">
        <v>31.749999999999936</v>
      </c>
      <c r="C72" s="12" cm="1">
        <f t="array" ref="C72:E72">INDEX(L.PolyPred(AA,Cu,B72,2),1,{1,4,5})</f>
        <v>0.78264910293469248</v>
      </c>
      <c r="D72" s="12">
        <v>0.71568211749026989</v>
      </c>
      <c r="E72" s="12">
        <v>0.84961608837911506</v>
      </c>
    </row>
    <row r="73" spans="2:5" x14ac:dyDescent="0.45">
      <c r="B73" s="11">
        <v>31.899999999999935</v>
      </c>
      <c r="C73" s="12" cm="1">
        <f t="array" ref="C73:E73">INDEX(L.PolyPred(AA,Cu,B73,2),1,{1,4,5})</f>
        <v>0.78543949655836598</v>
      </c>
      <c r="D73" s="12">
        <v>0.71847342911122158</v>
      </c>
      <c r="E73" s="12">
        <v>0.85240556400551037</v>
      </c>
    </row>
    <row r="74" spans="2:5" x14ac:dyDescent="0.45">
      <c r="B74" s="11">
        <v>32.049999999999933</v>
      </c>
      <c r="C74" s="12" cm="1">
        <f t="array" ref="C74:E74">INDEX(L.PolyPred(AA,Cu,B74,2),1,{1,4,5})</f>
        <v>0.78822265021959048</v>
      </c>
      <c r="D74" s="12">
        <v>0.72125814449875059</v>
      </c>
      <c r="E74" s="12">
        <v>0.85518715594043038</v>
      </c>
    </row>
    <row r="75" spans="2:5" x14ac:dyDescent="0.45">
      <c r="B75" s="11">
        <v>32.199999999999932</v>
      </c>
      <c r="C75" s="12" cm="1">
        <f t="array" ref="C75:E75">INDEX(L.PolyPred(AA,Cu,B75,2),1,{1,4,5})</f>
        <v>0.79099856391836587</v>
      </c>
      <c r="D75" s="12">
        <v>0.7240362582801374</v>
      </c>
      <c r="E75" s="12">
        <v>0.85796086955659434</v>
      </c>
    </row>
    <row r="76" spans="2:5" x14ac:dyDescent="0.45">
      <c r="B76" s="11">
        <v>32.34999999999993</v>
      </c>
      <c r="C76" s="12" cm="1">
        <f t="array" ref="C76:E76">INDEX(L.PolyPred(AA,Cu,B76,2),1,{1,4,5})</f>
        <v>0.79376723765469237</v>
      </c>
      <c r="D76" s="12">
        <v>0.72680776475812825</v>
      </c>
      <c r="E76" s="12">
        <v>0.86072671055125649</v>
      </c>
    </row>
    <row r="77" spans="2:5" x14ac:dyDescent="0.45">
      <c r="B77" s="11">
        <v>32.499999999999929</v>
      </c>
      <c r="C77" s="12" cm="1">
        <f t="array" ref="C77:E77">INDEX(L.PolyPred(AA,Cu,B77,2),1,{1,4,5})</f>
        <v>0.79652867142856998</v>
      </c>
      <c r="D77" s="12">
        <v>0.72957265791034021</v>
      </c>
      <c r="E77" s="12">
        <v>0.86348468494679975</v>
      </c>
    </row>
    <row r="78" spans="2:5" x14ac:dyDescent="0.45">
      <c r="B78" s="11">
        <v>32.649999999999928</v>
      </c>
      <c r="C78" s="12" cm="1">
        <f t="array" ref="C78:E78">INDEX(L.PolyPred(AA,Cu,B78,2),1,{1,4,5})</f>
        <v>0.79928286523999847</v>
      </c>
      <c r="D78" s="12">
        <v>0.73233093138862659</v>
      </c>
      <c r="E78" s="12">
        <v>0.86623479909137036</v>
      </c>
    </row>
    <row r="79" spans="2:5" x14ac:dyDescent="0.45">
      <c r="B79" s="11">
        <v>32.799999999999926</v>
      </c>
      <c r="C79" s="12" cm="1">
        <f t="array" ref="C79:E79">INDEX(L.PolyPred(AA,Cu,B79,2),1,{1,4,5})</f>
        <v>0.80202981908897808</v>
      </c>
      <c r="D79" s="12">
        <v>0.73508257851840231</v>
      </c>
      <c r="E79" s="12">
        <v>0.86897705965955385</v>
      </c>
    </row>
    <row r="80" spans="2:5" x14ac:dyDescent="0.45">
      <c r="B80" s="11">
        <v>32.949999999999925</v>
      </c>
      <c r="C80" s="12" cm="1">
        <f t="array" ref="C80:E80">INDEX(L.PolyPred(AA,Cu,B80,2),1,{1,4,5})</f>
        <v>0.80476953297550868</v>
      </c>
      <c r="D80" s="12">
        <v>0.7378275922979286</v>
      </c>
      <c r="E80" s="12">
        <v>0.87171147365308876</v>
      </c>
    </row>
    <row r="81" spans="2:5" x14ac:dyDescent="0.45">
      <c r="B81" s="11">
        <v>33.099999999999923</v>
      </c>
      <c r="C81" s="12" cm="1">
        <f t="array" ref="C81:E81">INDEX(L.PolyPred(AA,Cu,B81,2),1,{1,4,5})</f>
        <v>0.80750200689959017</v>
      </c>
      <c r="D81" s="12">
        <v>0.74056596539756059</v>
      </c>
      <c r="E81" s="12">
        <v>0.87443804840161976</v>
      </c>
    </row>
    <row r="82" spans="2:5" x14ac:dyDescent="0.45">
      <c r="B82" s="11">
        <v>33.249999999999922</v>
      </c>
      <c r="C82" s="12" cm="1">
        <f t="array" ref="C82:E82">INDEX(L.PolyPred(AA,Cu,B82,2),1,{1,4,5})</f>
        <v>0.81022724086122289</v>
      </c>
      <c r="D82" s="12">
        <v>0.74329769015895786</v>
      </c>
      <c r="E82" s="12">
        <v>0.87715679156348791</v>
      </c>
    </row>
    <row r="83" spans="2:5" x14ac:dyDescent="0.45">
      <c r="B83" s="11">
        <v>33.39999999999992</v>
      </c>
      <c r="C83" s="12" cm="1">
        <f t="array" ref="C83:E83">INDEX(L.PolyPred(AA,Cu,B83,2),1,{1,4,5})</f>
        <v>0.81294523486040648</v>
      </c>
      <c r="D83" s="12">
        <v>0.74602275859425726</v>
      </c>
      <c r="E83" s="12">
        <v>0.87986771112655571</v>
      </c>
    </row>
    <row r="84" spans="2:5" x14ac:dyDescent="0.45">
      <c r="B84" s="11">
        <v>33.549999999999919</v>
      </c>
      <c r="C84" s="12" cm="1">
        <f t="array" ref="C84:E84">INDEX(L.PolyPred(AA,Cu,B84,2),1,{1,4,5})</f>
        <v>0.8156559888971413</v>
      </c>
      <c r="D84" s="12">
        <v>0.74874116238521315</v>
      </c>
      <c r="E84" s="12">
        <v>0.88257081540906945</v>
      </c>
    </row>
    <row r="85" spans="2:5" x14ac:dyDescent="0.45">
      <c r="B85" s="11">
        <v>33.699999999999918</v>
      </c>
      <c r="C85" s="12" cm="1">
        <f t="array" ref="C85:E85">INDEX(L.PolyPred(AA,Cu,B85,2),1,{1,4,5})</f>
        <v>0.81835950297142701</v>
      </c>
      <c r="D85" s="12">
        <v>0.75145289288230099</v>
      </c>
      <c r="E85" s="12">
        <v>0.88526611306055303</v>
      </c>
    </row>
    <row r="86" spans="2:5" x14ac:dyDescent="0.45">
      <c r="B86" s="11">
        <v>33.849999999999916</v>
      </c>
      <c r="C86" s="12" cm="1">
        <f t="array" ref="C86:E86">INDEX(L.PolyPred(AA,Cu,B86,2),1,{1,4,5})</f>
        <v>0.82105577708326372</v>
      </c>
      <c r="D86" s="12">
        <v>0.75415794110379131</v>
      </c>
      <c r="E86" s="12">
        <v>0.88795361306273612</v>
      </c>
    </row>
    <row r="87" spans="2:5" x14ac:dyDescent="0.45">
      <c r="B87" s="11">
        <v>33.999999999999915</v>
      </c>
      <c r="C87" s="12" cm="1">
        <f t="array" ref="C87:E87">INDEX(L.PolyPred(AA,Cu,B87,2),1,{1,4,5})</f>
        <v>0.82374481123265131</v>
      </c>
      <c r="D87" s="12">
        <v>0.7568562977347898</v>
      </c>
      <c r="E87" s="12">
        <v>0.89063332473051282</v>
      </c>
    </row>
    <row r="88" spans="2:5" x14ac:dyDescent="0.45">
      <c r="B88" s="11">
        <v>34.149999999999913</v>
      </c>
      <c r="C88" s="12" cm="1">
        <f t="array" ref="C88:E88">INDEX(L.PolyPred(AA,Cu,B88,2),1,{1,4,5})</f>
        <v>0.82642660541959012</v>
      </c>
      <c r="D88" s="12">
        <v>0.75954795312625034</v>
      </c>
      <c r="E88" s="12">
        <v>0.8933052577129299</v>
      </c>
    </row>
    <row r="89" spans="2:5" x14ac:dyDescent="0.45">
      <c r="B89" s="11">
        <v>34.299999999999912</v>
      </c>
      <c r="C89" s="12" cm="1">
        <f t="array" ref="C89:E89">INDEX(L.PolyPred(AA,Cu,B89,2),1,{1,4,5})</f>
        <v>0.82910115964408004</v>
      </c>
      <c r="D89" s="12">
        <v>0.76223289729395594</v>
      </c>
      <c r="E89" s="12">
        <v>0.89596942199420415</v>
      </c>
    </row>
    <row r="90" spans="2:5" x14ac:dyDescent="0.45">
      <c r="B90" s="11">
        <v>34.44999999999991</v>
      </c>
      <c r="C90" s="12" cm="1">
        <f t="array" ref="C90:E90">INDEX(L.PolyPred(AA,Cu,B90,2),1,{1,4,5})</f>
        <v>0.83176847390612085</v>
      </c>
      <c r="D90" s="12">
        <v>0.76491111991747596</v>
      </c>
      <c r="E90" s="12">
        <v>0.89862582789476575</v>
      </c>
    </row>
    <row r="91" spans="2:5" x14ac:dyDescent="0.45">
      <c r="B91" s="11">
        <v>34.599999999999909</v>
      </c>
      <c r="C91" s="12" cm="1">
        <f t="array" ref="C91:E91">INDEX(L.PolyPred(AA,Cu,B91,2),1,{1,4,5})</f>
        <v>0.83442854820571255</v>
      </c>
      <c r="D91" s="12">
        <v>0.76758261033909669</v>
      </c>
      <c r="E91" s="12">
        <v>0.90127448607232841</v>
      </c>
    </row>
    <row r="92" spans="2:5" x14ac:dyDescent="0.45">
      <c r="B92" s="11">
        <v>34.749999999999908</v>
      </c>
      <c r="C92" s="12" cm="1">
        <f t="array" ref="C92:E92">INDEX(L.PolyPred(AA,Cu,B92,2),1,{1,4,5})</f>
        <v>0.83708138254285536</v>
      </c>
      <c r="D92" s="12">
        <v>0.77024735756272822</v>
      </c>
      <c r="E92" s="12">
        <v>0.90391540752298249</v>
      </c>
    </row>
    <row r="93" spans="2:5" x14ac:dyDescent="0.45">
      <c r="B93" s="11">
        <v>34.899999999999906</v>
      </c>
      <c r="C93" s="12" cm="1">
        <f t="array" ref="C93:E93">INDEX(L.PolyPred(AA,Cu,B93,2),1,{1,4,5})</f>
        <v>0.83972697691754938</v>
      </c>
      <c r="D93" s="12">
        <v>0.77290535025278861</v>
      </c>
      <c r="E93" s="12">
        <v>0.90654860358231015</v>
      </c>
    </row>
    <row r="94" spans="2:5" x14ac:dyDescent="0.45">
      <c r="B94" s="11">
        <v>35.049999999999905</v>
      </c>
      <c r="C94" s="12" cm="1">
        <f t="array" ref="C94:E94">INDEX(L.PolyPred(AA,Cu,B94,2),1,{1,4,5})</f>
        <v>0.8423653313297943</v>
      </c>
      <c r="D94" s="12">
        <v>0.77555657673306866</v>
      </c>
      <c r="E94" s="12">
        <v>0.90917408592651994</v>
      </c>
    </row>
    <row r="95" spans="2:5" x14ac:dyDescent="0.45">
      <c r="B95" s="11">
        <v>35.199999999999903</v>
      </c>
      <c r="C95" s="12" cm="1">
        <f t="array" ref="C95:E95">INDEX(L.PolyPred(AA,Cu,B95,2),1,{1,4,5})</f>
        <v>0.8449964457795901</v>
      </c>
      <c r="D95" s="12">
        <v>0.77820102498557742</v>
      </c>
      <c r="E95" s="12">
        <v>0.91179186657360278</v>
      </c>
    </row>
    <row r="96" spans="2:5" x14ac:dyDescent="0.45">
      <c r="B96" s="11">
        <v>35.349999999999902</v>
      </c>
      <c r="C96" s="12" cm="1">
        <f t="array" ref="C96:E96">INDEX(L.PolyPred(AA,Cu,B96,2),1,{1,4,5})</f>
        <v>0.84762032026693701</v>
      </c>
      <c r="D96" s="12">
        <v>0.78083868264937206</v>
      </c>
      <c r="E96" s="12">
        <v>0.91440195788450196</v>
      </c>
    </row>
    <row r="97" spans="2:5" x14ac:dyDescent="0.45">
      <c r="B97" s="11">
        <v>35.499999999999901</v>
      </c>
      <c r="C97" s="12" cm="1">
        <f t="array" ref="C97:E97">INDEX(L.PolyPred(AA,Cu,B97,2),1,{1,4,5})</f>
        <v>0.85023695479183492</v>
      </c>
      <c r="D97" s="12">
        <v>0.78346953701937139</v>
      </c>
      <c r="E97" s="12">
        <v>0.91700437256429845</v>
      </c>
    </row>
    <row r="98" spans="2:5" x14ac:dyDescent="0.45">
      <c r="B98" s="11">
        <v>35.649999999999899</v>
      </c>
      <c r="C98" s="12" cm="1">
        <f t="array" ref="C98:E98">INDEX(L.PolyPred(AA,Cu,B98,2),1,{1,4,5})</f>
        <v>0.85284634935428394</v>
      </c>
      <c r="D98" s="12">
        <v>0.78609357504515875</v>
      </c>
      <c r="E98" s="12">
        <v>0.91959912366340912</v>
      </c>
    </row>
    <row r="99" spans="2:5" x14ac:dyDescent="0.45">
      <c r="B99" s="11">
        <v>35.799999999999898</v>
      </c>
      <c r="C99" s="12" cm="1">
        <f t="array" ref="C99:E99">INDEX(L.PolyPred(AA,Cu,B99,2),1,{1,4,5})</f>
        <v>0.85544850395428396</v>
      </c>
      <c r="D99" s="12">
        <v>0.78871078332977196</v>
      </c>
      <c r="E99" s="12">
        <v>0.92218622457879595</v>
      </c>
    </row>
    <row r="100" spans="2:5" x14ac:dyDescent="0.45">
      <c r="B100" s="11">
        <v>35.949999999999896</v>
      </c>
      <c r="C100" s="12" cm="1">
        <f t="array" ref="C100:E100">INDEX(L.PolyPred(AA,Cu,B100,2),1,{1,4,5})</f>
        <v>0.85804341859183486</v>
      </c>
      <c r="D100" s="12">
        <v>0.79132114812848764</v>
      </c>
      <c r="E100" s="12">
        <v>0.92476568905518208</v>
      </c>
    </row>
    <row r="101" spans="2:5" x14ac:dyDescent="0.45">
      <c r="B101" s="11">
        <v>36.099999999999895</v>
      </c>
      <c r="C101" s="12" cm="1">
        <f t="array" ref="C101:E101">INDEX(L.PolyPred(AA,Cu,B101,2),1,{1,4,5})</f>
        <v>0.86063109326693688</v>
      </c>
      <c r="D101" s="12">
        <v>0.79392465534759715</v>
      </c>
      <c r="E101" s="12">
        <v>0.9273375311862766</v>
      </c>
    </row>
    <row r="102" spans="2:5" x14ac:dyDescent="0.45">
      <c r="B102" s="11">
        <v>36.249999999999893</v>
      </c>
      <c r="C102" s="12" cm="1">
        <f t="array" ref="C102:E102">INDEX(L.PolyPred(AA,Cu,B102,2),1,{1,4,5})</f>
        <v>0.86321152797958989</v>
      </c>
      <c r="D102" s="12">
        <v>0.79652129054318022</v>
      </c>
      <c r="E102" s="12">
        <v>0.92990176541599956</v>
      </c>
    </row>
    <row r="103" spans="2:5" x14ac:dyDescent="0.45">
      <c r="B103" s="11">
        <v>36.399999999999892</v>
      </c>
      <c r="C103" s="12" cm="1">
        <f t="array" ref="C103:E103">INDEX(L.PolyPred(AA,Cu,B103,2),1,{1,4,5})</f>
        <v>0.86578472272979412</v>
      </c>
      <c r="D103" s="12">
        <v>0.79911103891987689</v>
      </c>
      <c r="E103" s="12">
        <v>0.93245840653971135</v>
      </c>
    </row>
    <row r="104" spans="2:5" x14ac:dyDescent="0.45">
      <c r="B104" s="11">
        <v>36.549999999999891</v>
      </c>
      <c r="C104" s="12" cm="1">
        <f t="array" ref="C104:E104">INDEX(L.PolyPred(AA,Cu,B104,2),1,{1,4,5})</f>
        <v>0.86835067751754913</v>
      </c>
      <c r="D104" s="12">
        <v>0.80169388532965946</v>
      </c>
      <c r="E104" s="12">
        <v>0.9350074697054388</v>
      </c>
    </row>
    <row r="105" spans="2:5" x14ac:dyDescent="0.45">
      <c r="B105" s="11">
        <v>36.699999999999889</v>
      </c>
      <c r="C105" s="12" cm="1">
        <f t="array" ref="C105:E105">INDEX(L.PolyPred(AA,Cu,B105,2),1,{1,4,5})</f>
        <v>0.87090939234285525</v>
      </c>
      <c r="D105" s="12">
        <v>0.80426981427061084</v>
      </c>
      <c r="E105" s="12">
        <v>0.93754897041509966</v>
      </c>
    </row>
    <row r="106" spans="2:5" x14ac:dyDescent="0.45">
      <c r="B106" s="11">
        <v>36.849999999999888</v>
      </c>
      <c r="C106" s="12" cm="1">
        <f t="array" ref="C106:E106">INDEX(L.PolyPred(AA,Cu,B106,2),1,{1,4,5})</f>
        <v>0.87346086720571225</v>
      </c>
      <c r="D106" s="12">
        <v>0.80683880988570711</v>
      </c>
      <c r="E106" s="12">
        <v>0.9400829245257174</v>
      </c>
    </row>
    <row r="107" spans="2:5" x14ac:dyDescent="0.45">
      <c r="B107" s="11">
        <v>36.999999999999886</v>
      </c>
      <c r="C107" s="12" cm="1">
        <f t="array" ref="C107:E107">INDEX(L.PolyPred(AA,Cu,B107,2),1,{1,4,5})</f>
        <v>0.87600510210612037</v>
      </c>
      <c r="D107" s="12">
        <v>0.80940085596161016</v>
      </c>
      <c r="E107" s="12">
        <v>0.94260934825063059</v>
      </c>
    </row>
    <row r="108" spans="2:5" x14ac:dyDescent="0.45">
      <c r="B108" s="11">
        <v>37.149999999999885</v>
      </c>
      <c r="C108" s="12" cm="1">
        <f t="array" ref="C108:E108">INDEX(L.PolyPred(AA,Cu,B108,2),1,{1,4,5})</f>
        <v>0.87854209704407971</v>
      </c>
      <c r="D108" s="12">
        <v>0.81195593592747284</v>
      </c>
      <c r="E108" s="12">
        <v>0.94512825816068657</v>
      </c>
    </row>
    <row r="109" spans="2:5" x14ac:dyDescent="0.45">
      <c r="B109" s="11">
        <v>37.299999999999883</v>
      </c>
      <c r="C109" s="12" cm="1">
        <f t="array" ref="C109:E109">INDEX(L.PolyPred(AA,Cu,B109,2),1,{1,4,5})</f>
        <v>0.88107185201958993</v>
      </c>
      <c r="D109" s="12">
        <v>0.81450403285375783</v>
      </c>
      <c r="E109" s="12">
        <v>0.94763967118542203</v>
      </c>
    </row>
    <row r="110" spans="2:5" x14ac:dyDescent="0.45">
      <c r="B110" s="11">
        <v>37.449999999999882</v>
      </c>
      <c r="C110" s="12" cm="1">
        <f t="array" ref="C110:E110">INDEX(L.PolyPred(AA,Cu,B110,2),1,{1,4,5})</f>
        <v>0.88359436703265104</v>
      </c>
      <c r="D110" s="12">
        <v>0.81704512945107666</v>
      </c>
      <c r="E110" s="12">
        <v>0.95014360461422542</v>
      </c>
    </row>
    <row r="111" spans="2:5" x14ac:dyDescent="0.45">
      <c r="B111" s="11">
        <v>37.599999999999881</v>
      </c>
      <c r="C111" s="12" cm="1">
        <f t="array" ref="C111:E111">INDEX(L.PolyPred(AA,Cu,B111,2),1,{1,4,5})</f>
        <v>0.88610964208326326</v>
      </c>
      <c r="D111" s="12">
        <v>0.81957920806904871</v>
      </c>
      <c r="E111" s="12">
        <v>0.95264007609747781</v>
      </c>
    </row>
    <row r="112" spans="2:5" x14ac:dyDescent="0.45">
      <c r="B112" s="11">
        <v>37.749999999999879</v>
      </c>
      <c r="C112" s="12" cm="1">
        <f t="array" ref="C112:E112">INDEX(L.PolyPred(AA,Cu,B112,2),1,{1,4,5})</f>
        <v>0.88861767717142648</v>
      </c>
      <c r="D112" s="12">
        <v>0.82210625069518428</v>
      </c>
      <c r="E112" s="12">
        <v>0.95512910364766868</v>
      </c>
    </row>
    <row r="113" spans="2:5" x14ac:dyDescent="0.45">
      <c r="B113" s="11">
        <v>37.899999999999878</v>
      </c>
      <c r="C113" s="12" cm="1">
        <f t="array" ref="C113:E113">INDEX(L.PolyPred(AA,Cu,B113,2),1,{1,4,5})</f>
        <v>0.89111847229714081</v>
      </c>
      <c r="D113" s="12">
        <v>0.82462623895379716</v>
      </c>
      <c r="E113" s="12">
        <v>0.95761070564048445</v>
      </c>
    </row>
    <row r="114" spans="2:5" x14ac:dyDescent="0.45">
      <c r="B114" s="11">
        <v>38.049999999999876</v>
      </c>
      <c r="C114" s="12" cm="1">
        <f t="array" ref="C114:E114">INDEX(L.PolyPred(AA,Cu,B114,2),1,{1,4,5})</f>
        <v>0.89361202746040602</v>
      </c>
      <c r="D114" s="12">
        <v>0.82713915410494609</v>
      </c>
      <c r="E114" s="12">
        <v>0.96008490081586595</v>
      </c>
    </row>
    <row r="115" spans="2:5" x14ac:dyDescent="0.45">
      <c r="B115" s="11">
        <v>38.199999999999875</v>
      </c>
      <c r="C115" s="12" cm="1">
        <f t="array" ref="C115:E115">INDEX(L.PolyPred(AA,Cu,B115,2),1,{1,4,5})</f>
        <v>0.89609834266122235</v>
      </c>
      <c r="D115" s="12">
        <v>0.82964497704341367</v>
      </c>
      <c r="E115" s="12">
        <v>0.96255170827903103</v>
      </c>
    </row>
    <row r="116" spans="2:5" x14ac:dyDescent="0.45">
      <c r="B116" s="11">
        <v>38.349999999999874</v>
      </c>
      <c r="C116" s="12" cm="1">
        <f t="array" ref="C116:E116">INDEX(L.PolyPred(AA,Cu,B116,2),1,{1,4,5})</f>
        <v>0.89857741789958967</v>
      </c>
      <c r="D116" s="12">
        <v>0.83214368829772134</v>
      </c>
      <c r="E116" s="12">
        <v>0.965011147501458</v>
      </c>
    </row>
    <row r="117" spans="2:5" x14ac:dyDescent="0.45">
      <c r="B117" s="11">
        <v>38.499999999999872</v>
      </c>
      <c r="C117" s="12" cm="1">
        <f t="array" ref="C117:E117">INDEX(L.PolyPred(AA,Cu,B117,2),1,{1,4,5})</f>
        <v>0.90104925317550799</v>
      </c>
      <c r="D117" s="12">
        <v>0.83463526802918775</v>
      </c>
      <c r="E117" s="12">
        <v>0.96746323832182823</v>
      </c>
    </row>
    <row r="118" spans="2:5" x14ac:dyDescent="0.45">
      <c r="B118" s="11">
        <v>38.649999999999871</v>
      </c>
      <c r="C118" s="12" cm="1">
        <f t="array" ref="C118:E118">INDEX(L.PolyPred(AA,Cu,B118,2),1,{1,4,5})</f>
        <v>0.90351384848897753</v>
      </c>
      <c r="D118" s="12">
        <v>0.83711969603103253</v>
      </c>
      <c r="E118" s="12">
        <v>0.96990800094692253</v>
      </c>
    </row>
    <row r="119" spans="2:5" x14ac:dyDescent="0.45">
      <c r="B119" s="11">
        <v>38.799999999999869</v>
      </c>
      <c r="C119" s="12" cm="1">
        <f t="array" ref="C119:E119">INDEX(L.PolyPred(AA,Cu,B119,2),1,{1,4,5})</f>
        <v>0.90597120383999785</v>
      </c>
      <c r="D119" s="12">
        <v>0.83959695172752968</v>
      </c>
      <c r="E119" s="12">
        <v>0.97234545595246602</v>
      </c>
    </row>
    <row r="120" spans="2:5" x14ac:dyDescent="0.45">
      <c r="B120" s="11">
        <v>38.949999999999868</v>
      </c>
      <c r="C120" s="12" cm="1">
        <f t="array" ref="C120:E120">INDEX(L.PolyPred(AA,Cu,B120,2),1,{1,4,5})</f>
        <v>0.90842131922856928</v>
      </c>
      <c r="D120" s="12">
        <v>0.84206701417321628</v>
      </c>
      <c r="E120" s="12">
        <v>0.97477562428392228</v>
      </c>
    </row>
    <row r="121" spans="2:5" x14ac:dyDescent="0.45">
      <c r="B121" s="11">
        <v>39.099999999999866</v>
      </c>
      <c r="C121" s="12" cm="1">
        <f t="array" ref="C121:E121">INDEX(L.PolyPred(AA,Cu,B121,2),1,{1,4,5})</f>
        <v>0.91086419465469159</v>
      </c>
      <c r="D121" s="12">
        <v>0.84452986205215597</v>
      </c>
      <c r="E121" s="12">
        <v>0.97719852725722722</v>
      </c>
    </row>
    <row r="122" spans="2:5" x14ac:dyDescent="0.45">
      <c r="B122" s="11">
        <v>39.249999999999865</v>
      </c>
      <c r="C122" s="12" cm="1">
        <f t="array" ref="C122:E122">INDEX(L.PolyPred(AA,Cu,B122,2),1,{1,4,5})</f>
        <v>0.91329983011836502</v>
      </c>
      <c r="D122" s="12">
        <v>0.8469854736772684</v>
      </c>
      <c r="E122" s="12">
        <v>0.97961418655946164</v>
      </c>
    </row>
    <row r="123" spans="2:5" x14ac:dyDescent="0.45">
      <c r="B123" s="11">
        <v>39.399999999999864</v>
      </c>
      <c r="C123" s="12" cm="1">
        <f t="array" ref="C123:E123">INDEX(L.PolyPred(AA,Cu,B123,2),1,{1,4,5})</f>
        <v>0.91572822561958944</v>
      </c>
      <c r="D123" s="12">
        <v>0.84943382698972192</v>
      </c>
      <c r="E123" s="12">
        <v>0.98202262424945697</v>
      </c>
    </row>
    <row r="124" spans="2:5" x14ac:dyDescent="0.45">
      <c r="B124" s="11">
        <v>39.549999999999862</v>
      </c>
      <c r="C124" s="12" cm="1">
        <f t="array" ref="C124:E124">INDEX(L.PolyPred(AA,Cu,B124,2),1,{1,4,5})</f>
        <v>0.91814938115836509</v>
      </c>
      <c r="D124" s="12">
        <v>0.85187489955839879</v>
      </c>
      <c r="E124" s="12">
        <v>0.98442386275833138</v>
      </c>
    </row>
    <row r="125" spans="2:5" x14ac:dyDescent="0.45">
      <c r="B125" s="11">
        <v>39.699999999999861</v>
      </c>
      <c r="C125" s="12" cm="1">
        <f t="array" ref="C125:E125">INDEX(L.PolyPred(AA,Cu,B125,2),1,{1,4,5})</f>
        <v>0.92056329673469151</v>
      </c>
      <c r="D125" s="12">
        <v>0.85430866857943466</v>
      </c>
      <c r="E125" s="12">
        <v>0.98681792488994835</v>
      </c>
    </row>
    <row r="126" spans="2:5" x14ac:dyDescent="0.45">
      <c r="B126" s="11">
        <v>39.849999999999859</v>
      </c>
      <c r="C126" s="12" cm="1">
        <f t="array" ref="C126:E126">INDEX(L.PolyPred(AA,Cu,B126,2),1,{1,4,5})</f>
        <v>0.92296997234856915</v>
      </c>
      <c r="D126" s="12">
        <v>0.85673511087583976</v>
      </c>
      <c r="E126" s="12">
        <v>0.98920483382129853</v>
      </c>
    </row>
    <row r="127" spans="2:5" x14ac:dyDescent="0.45">
      <c r="B127" s="11">
        <v>39.999999999999858</v>
      </c>
      <c r="C127" s="12" cm="1">
        <f t="array" ref="C127:E127">INDEX(L.PolyPred(AA,Cu,B127,2),1,{1,4,5})</f>
        <v>0.92536940799999767</v>
      </c>
      <c r="D127" s="12">
        <v>0.85915420289720135</v>
      </c>
      <c r="E127" s="12">
        <v>0.991584613102794</v>
      </c>
    </row>
  </sheetData>
  <conditionalFormatting sqref="L4:L6">
    <cfRule type="top10" dxfId="1" priority="2" bottom="1" rank="1"/>
  </conditionalFormatting>
  <conditionalFormatting sqref="M4:M6">
    <cfRule type="top10" dxfId="0" priority="1" percent="1" bottom="1" rank="1"/>
  </conditionalFormatting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AA</vt:lpstr>
      <vt:lpstr>Cu</vt:lpstr>
      <vt:lpstr>y_u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2026-08-21T21:08:48Z</dcterms:created>
  <dcterms:modified xsi:type="dcterms:W3CDTF">2026-10-31T15:31:12Z</dcterms:modified>
</cp:coreProperties>
</file>