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67645896-580B-4945-BDDE-0390E3CDF76E}" xr6:coauthVersionLast="47" xr6:coauthVersionMax="47" xr10:uidLastSave="{00000000-0000-0000-0000-000000000000}"/>
  <bookViews>
    <workbookView xWindow="-98" yWindow="-98" windowWidth="38596" windowHeight="21795" xr2:uid="{AA11CA11-B3EB-4AEA-8F27-63597130D8C0}"/>
  </bookViews>
  <sheets>
    <sheet name="Unweighted" sheetId="2" r:id="rId1"/>
    <sheet name="Weighted" sheetId="3" r:id="rId2"/>
  </sheets>
  <definedNames>
    <definedName name="CLS_SystemSeed" hidden="1">506973255</definedName>
    <definedName name="L._Bisect" hidden="1">_xlfn.LAMBDA(_xlpm.fn,_xlpm.lo,_xlpm.hi,_xlop.iters,
    _xlfn.LET(
        _xlpm.iters, IF(_xlfn.ISOMITTED(_xlpm.iters), 100, _xlpm.iters),
        _xlpm.s_lo, SIGN(INDEX(_xlpm.fn(_xlpm.lo), 1, 1)),
        _xlpm.ends, _xlfn.REDUCE(
            _xlfn.HSTACK(_xlpm.lo, _xlpm.hi),
            _xlfn.SEQUENCE(_xlpm.iters),
            _xlfn.LAMBDA(_xlpm.acc,_xlpm.i_,
                _xlfn.LET(
                    _xlpm.a_, INDEX(_xlpm.acc, 1, 1),
                    _xlpm.b_, INDEX(_xlpm.acc, 1, 2),
                    _xlpm.m_, (_xlpm.a_ + _xlpm.b_) / 2,
                    IF(SIGN(INDEX(_xlpm.fn(_xlpm.m_), 1, 1)) = _xlpm.s_lo, _xlfn.HSTACK(_xlpm.m_, _xlpm.b_), _xlfn.HSTACK(_xlpm.a_, _xlpm.m_))
                )
            )
        ),
        (INDEX(_xlpm.ends, 1, 1) + INDEX(_xlpm.ends, 1, 2)) / 2
    )
)</definedName>
    <definedName name="L._InvLimit" hidden="1">_xlfn.LAMBDA(_xlpm.fn,_xlpm.x0,_xlpm.dir_,_xlpm.h,_xlpm.xfar,
    _xlfn.LET(
        _xlpm.D, ABS(_xlpm.xfar - _xlpm.x0),
        _xlpm.near, MIN(50 * _xlpm.h, _xlpm.D),
        _xlpm.dists, _xlfn._xlws.SORT(_xlfn.VSTACK(_xlfn.SEQUENCE(2000, 1, _xlpm.near / 2000, _xlpm.near / 2000), _xlpm.near * (_xlpm.D / _xlpm.near) ^ (_xlfn.SEQUENCE(400, 1, 1) / 400))),
        _xlpm.xs, _xlpm.x0 + _xlpm.dir_ * _xlpm.dists,
        _xlpm.s0, SIGN(INDEX(_xlpm.fn(_xlpm.x0), 1, 1)),
        _xlpm.k, _xlfn.XMATCH(TRUE, SIGN(_xlpm.fn(_xlpm.xs)) &lt;&gt; _xlpm.s0),
        IF(
            ISNA(_xlpm.k),
            "undefined",
            L._Bisect(_xlpm.fn, IF(_xlpm.k = 1, _xlpm.x0, INDEX(_xlpm.xs, _xlpm.k - 1)), INDEX(_xlpm.xs, _xlpm.k))
        )
    )
)</definedName>
    <definedName name="L._PolyFit" comment="_PolyFit(Y, X, p, S): helper for the Poly fns, returns coeffs, (X'WX)^-1 and s_res/DOF; a single number for S gives the unweighted fit" hidden="1">_xlfn.LAMBDA(_xlpm.Y,_xlpm.X,_xlpm.p,_xlpm.S,
    _xlfn.LET(
        _xlpm.NumFilter, ISNUMBER(_xlpm.X) * ISNUMBER(_xlpm.Y) * ISNUMBER(_xlpm.S),
        _xlpm.Xn, _xlfn.TOCOL(_xlfn._xlws.FILTER(_xlpm.X, _xlpm.NumFilter)),
        _xlpm.Yn, _xlfn.TOCOL(_xlfn._xlws.FILTER(_xlpm.Y, _xlpm.NumFilter)),
        _xlpm.sdn, _xlfn.TOCOL(_xlfn._xlws.FILTER(IF(_xlpm.NumFilter, _xlpm.S, 1), _xlpm.NumFilter)),
        _xlpm.n, ROWS(_xlpm.Yn),
        _xlpm.wt, 1 / _xlpm.sdn ^ 2,
        _xlpm.rw, SQRT(_xlpm.wt),
        _xlpm.Xm, _xlfn.HSTACK(L.Ones(_xlpm.n), _xlpm.Xn ^ _xlfn.SEQUENCE(, _xlpm.p)),
        _xlpm.m, _xlfn.DROP(LINEST(_xlpm.Yn * _xlpm.rw, _xlpm.Xm * _xlpm.rw, FALSE, TRUE), , -1),
        _xlpm.b, _xlfn.CHOOSECOLS(_xlfn.TAKE(_xlpm.m, 1), _xlfn.SEQUENCE(, _xlpm.p + 1, _xlpm.p + 1, -1)),
        _xlpm.sres, INDEX(_xlpm.m, 3, 2),
        _xlpm.DOF, INDEX(_xlpm.m, 4, 2),
        _xlpm.inner, MINVERSE(MMULT(TRANSPOSE(_xlpm.Xm * _xlpm.wt), _xlpm.Xm)),
        IF(
            OR(_xlpm.sdn &lt;= 0),
            "ERROR: std devs must be positive",
            _xlfn.VSTACK(_xlpm.b, _xlpm.inner, _xlfn.EXPAND(_xlfn.HSTACK(_xlpm.sres, _xlpm.DOF), 1, _xlpm.p + 1, ""))
        )
    )
)</definedName>
    <definedName name="L._PolyStretch" hidden="1">_xlfn.LAMBDA(_xlpm.b,_xlpm.x0,_xlpm.xmin,_xlpm.xmax,
    _xlfn.LET(
        _xlpm.p, COLUMNS(_xlpm.b) - 1,
        _xlpm.R, _xlpm.xmax - _xlpm.xmin,
        _xlpm.dydx, _xlfn.LAMBDA(_xlpm.x,
            IF(
                _xlpm.p = 1,
                INDEX(_xlpm.b, 1, 2) + 0 * _xlpm.x,
                MMULT(_xlfn.HSTACK(1 + 0 * _xlpm.x, _xlpm.x ^ _xlfn.SEQUENCE(1, _xlpm.p - 1)), TRANSPOSE(_xlfn.SEQUENCE(1, _xlpm.p) * _xlfn.DROP(_xlpm.b, , 1)))
            )
        ),
        _xlpm.tail, _xlpm.R / 10 * 10 ^ (7 * _xlfn.SEQUENCE(500, 1, 0) / 499),
        _xlpm.xs, _xlfn._xlws.SORT(_xlfn.VSTACK(_xlpm.xmin - _xlpm.R - _xlpm.tail, _xlfn.SEQUENCE(2000, 1, _xlpm.xmin - _xlpm.R, 3 * _xlpm.R / 1999), _xlpm.xmax + _xlpm.R + _xlpm.tail, _xlpm.x0)),
        _xlpm.n, ROWS(_xlpm.xs),
        _xlpm.idx, _xlfn.SEQUENCE(_xlpm.n),
        _xlpm.i0, _xlfn.XMATCH(_xlpm.x0, _xlpm.xs),
        _xlpm.s0, SIGN(INDEX(_xlpm.dydx(_xlpm.x0), 1, 1)),
        _xlpm.bad, SIGN(_xlpm.dydx(_xlpm.xs)) &lt;&gt; _xlpm.s0,
        _xlpm.lo_i, MAX(_xlfn._xlws.FILTER(_xlpm.idx, _xlpm.bad * (_xlpm.idx &lt; _xlpm.i0), 0)),
        _xlpm.hi_i, MIN(_xlfn._xlws.FILTER(_xlpm.idx, _xlpm.bad * (_xlpm.idx &gt; _xlpm.i0), _xlpm.n + 1)),
        _xlpm.lo_end, IF(_xlpm.lo_i = 0, INDEX(_xlpm.xs, 1), L._Bisect(_xlpm.dydx, INDEX(_xlpm.xs, _xlpm.lo_i + 1), INDEX(_xlpm.xs, _xlpm.lo_i))),
        _xlpm.hi_end, IF(_xlpm.hi_i = _xlpm.n + 1, INDEX(_xlpm.xs, _xlpm.n), L._Bisect(_xlpm.dydx, INDEX(_xlpm.xs, _xlpm.hi_i - 1), INDEX(_xlpm.xs, _xlpm.hi_i))),
        _xlfn.HSTACK(_xlpm.lo_end, _xlpm.hi_end)
    )
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Hat" comment="PolyHat(Y, X, [xu], [p], [S]): Y/X both univariate, xu is value to evaluate y-hat, [p=1] is order, [S] std devs of Y for weighted fit">_xlfn.LAMBDA(_xlpm.Y,_xlpm.X,_xlop.xu,_xlop.p,_xlop.S,
    _xlfn.LET(
        _xlpm.p, IF(_xlfn.ISOMITTED(_xlpm.p), 1, _xlpm.p),
        _xlpm.fit, IF(_xlfn.ISOMITTED(_xlpm.S), L._PolyFit(_xlpm.Y, _xlpm.X, _xlpm.p, 1), L._PolyFit(_xlpm.Y, _xlpm.X, _xlpm.p, _xlpm.S)),
        _xlpm.b, _xlfn.TAKE(_xlpm.fit, 1),
        _xlpm.NumFilter, IF(_xlfn.ISOMITTED(_xlpm.S), ISNUMBER(_xlpm.X) * ISNUMBER(_xlpm.Y), ISNUMBER(_xlpm.X) * ISNUMBER(_xlpm.Y) * ISNUMBER(_xlpm.S)),
        _xlpm.xu, _xlfn.TOCOL(IF(_xlfn.ISOMITTED(_xlpm.xu), _xlfn._xlws.FILTER(_xlpm.X, _xlpm.NumFilter), _xlpm.xu)),
        _xlpm.Xblock, _xlfn.HSTACK(L.Ones(ROWS(_xlpm.xu)), _xlpm.xu ^ _xlfn.SEQUENCE(, _xlpm.p)),
        IF(ISTEXT(INDEX(_xlpm.fit, 1, 1)), INDEX(_xlpm.fit, 1, 1), MMULT(_xlpm.Xblock, TRANSPOSE(_xlpm.b)))
    )
)</definedName>
    <definedName name="L.PolyInv" comment="PolyInv(Y, X, yu, [p], [sd_fn], [S], [s_u]): Y/X both univariate, yu is value to evaluate x-hat stats, [p=1] is order, sd_fn(Y) estimates SD for signal Y, [S] std devs of Y for weighted fit, [s_u] std dev of yu (required with S)">_xlfn.LAMBDA(_xlpm.Y,_xlpm.X,_xlpm.yu,_xlop.p,_xlop.sd_fn,_xlop.S,_xlop.s_u,
    _xlfn.LET(
        _xlpm.p, IF(_xlfn.ISOMITTED(_xlpm.p), 1, _xlpm.p),
        _xlpm.use_fn, NOT(_xlfn.ISOMITTED(_xlpm.sd_fn)),
        _xlpm.sd_cal, IF(
            _xlpm.use_fn,
            IF(ISNUMBER(_xlpm.Y), _xlpm.sd_fn(IF(ISNUMBER(_xlpm.Y), _xlpm.Y, 0)), ""),
            IF(_xlfn.ISOMITTED(_xlpm.S), 1, _xlpm.S)
        ),
        _xlpm.fit, L._PolyFit(_xlpm.Y, _xlpm.X, _xlpm.p, _xlpm.sd_cal),
        _xlpm.coeffs, _xlfn.TAKE(_xlpm.fit, 1),
        _xlpm.inner, _xlfn.CHOOSEROWS(_xlpm.fit, _xlfn.SEQUENCE(_xlpm.p + 1, , 2)),
        _xlpm.sres, INDEX(_xlpm.fit, _xlpm.p + 3, 1),
        _xlpm.DOF, INDEX(_xlpm.fit, _xlpm.p + 3, 2),
        _xlpm.tcrit, _xlfn.T.INV.2T(5%, _xlpm.DOF),
        _xlpm.var_fixed, IF(_xlfn.ISOMITTED(_xlpm.S), 1, IF(_xlfn.ISOMITTED(_xlpm.s_u), 1, _xlpm.s_u ^ 2)),
        _xlpm.var_u, _xlfn.LAMBDA(_xlpm.yh, IF(_xlpm.use_fn, _xlpm.sd_fn(_xlpm.yh) ^ 2, _xlpm.var_fixed + 0 * _xlpm.yh)),
        _xlpm.powers, _xlfn.LAMBDA(_xlpm.x, _xlfn.HSTACK(1 + 0 * _xlpm.x, _xlpm.x ^ _xlfn.SEQUENCE(1, _xlpm.p))),
        _xlpm.yhat, _xlfn.LAMBDA(_xlpm.x, MMULT(_xlpm.powers(_xlpm.x), TRANSPOSE(_xlpm.coeffs))),
        _xlpm.se_pred, _xlfn.LAMBDA(_xlpm.x,
            _xlpm.sres * SQRT(_xlpm.var_u(_xlpm.yhat(_xlpm.x)) + MMULT(MMULT(_xlpm.powers(_xlpm.x), _xlpm.inner) * _xlpm.powers(_xlpm.x), _xlfn.SEQUENCE(_xlpm.p + 1, 1, 1, 0)))
        ),
        _xlpm.b_1, INDEX(_xlpm.coeffs, 1, 2),
        _xlpm.g, (_xlpm.tcrit * _xlpm.sres * SQRT(INDEX(_xlpm.inner, 2, 2)) / _xlpm.b_1) ^ 2,
        _xlpm.closed_form, IF(_xlpm.p = 1, IF(_xlpm.use_fn, FALSE, _xlpm.g &lt; 1), FALSE),
        _xlpm.result, IF(
            _xlpm.closed_form,
            _xlfn.LET(
                _xlpm.b_0, INDEX(_xlpm.coeffs, 1, 1),
                _xlpm.xhat_u, (_xlpm.yu - _xlpm.b_0) / _xlpm.b_1,
                _xlpm.se_xhat, INDEX(_xlpm.se_pred(_xlpm.xhat_u), 1, 1) / ABS(_xlpm.b_1),
                _xlpm.MOE, _xlpm.tcrit * _xlpm.se_xhat,
                _xlpm.Sxx, 1 / INDEX(_xlpm.inner, 2, 2),
                _xlpm.xbar, -INDEX(_xlpm.inner, 1, 2) * _xlpm.Sxx,
                _xlpm.inv_n, INDEX(_xlpm.inner, 1, 1) - _xlpm.xbar ^ 2 / _xlpm.Sxx,
                _xlpm.first_num, (_xlpm.xhat_u - _xlpm.xbar) * _xlpm.g,
                _xlpm.second_num, _xlpm.tcrit * _xlpm.sres / ABS(_xlpm.b_1) * SQRT((_xlpm.var_fixed + _xlpm.inv_n) * (1 - _xlpm.g) + (_xlpm.xhat_u - _xlpm.xbar) ^ 2 / _xlpm.Sxx),
                _xlpm.UL, _xlpm.xhat_u + (_xlpm.first_num + _xlpm.second_num) / (1 - _xlpm.g),
                _xlpm.LL, _xlpm.xhat_u + (_xlpm.first_num - _xlpm.second_num) / (1 - _xlpm.g),
                _xlfn.HSTACK(_xlpm.xhat_u, _xlpm.se_xhat, _xlpm.MOE, _xlpm.LL, _xlpm.UL)
            ),
            _xlfn.LET(
                _xlpm.NumFilter, ISNUMBER(_xlpm.X) * ISNUMBER(_xlpm.Y),
                _xlpm.Xn, _xlfn.TOCOL(_xlfn._xlws.FILTER(_xlpm.X, _xlpm.NumFilter)),
                _xlpm.Yn, _xlfn.TOCOL(_xlfn._xlws.FILTER(_xlpm.Y, _xlpm.NumFilter)),
                _xlpm.n_below, SUM(--(_xlpm.Yn &lt;= _xlpm.yu)),
                _xlpm.x_start, IF(
                    _xlpm.p = 2,
                    _xlfn.LET(
                        _xlpm.b_0, INDEX(_xlpm.coeffs, 1, 1),
                        _xlpm.b_2, INDEX(_xlpm.coeffs, 1, 3),
                        _xlpm.disc, _xlpm.b_1 ^ 2 - 4 * _xlpm.b_2 * (_xlpm.b_0 - _xlpm.yu),
                        _xlpm.xest, (_xlpm.yu - _xlpm.b_0) / _xlpm.b_1,
                        _xlpm.x_1, (-_xlpm.b_1 + SQRT(_xlpm.disc)) / (2 * _xlpm.b_2),
                        _xlpm.x_2, (-_xlpm.b_1 - SQRT(_xlpm.disc)) / (2 * _xlpm.b_2),
                        IF(_xlpm.disc &lt; 0, _xlpm.xest, IF(ABS(_xlpm.x_1 - _xlpm.xest) &lt; ABS(_xlpm.x_2 - _xlpm.xest), _xlpm.x_1, _xlpm.x_2))
                    ),
                    IF(
                        _xlpm.n_below = 0,
                        _xlfn.XLOOKUP(MIN(_xlpm.Yn), _xlpm.Yn, _xlpm.Xn),
                        IF(
                            _xlpm.n_below = ROWS(_xlpm.Yn),
                            _xlfn.XLOOKUP(MAX(_xlpm.Yn), _xlpm.Yn, _xlpm.Xn),
                            _xlfn.LET(
                                _xlpm.y_b, MAX(_xlfn._xlws.FILTER(_xlpm.Yn, _xlpm.Yn &lt;= _xlpm.yu)),
                                _xlpm.y_a, MIN(_xlfn._xlws.FILTER(_xlpm.Yn, _xlpm.Yn &gt; _xlpm.yu)),
                                _xlpm.x_b, _xlfn.XLOOKUP(_xlpm.y_b, _xlpm.Yn, _xlpm.Xn),
                                _xlpm.x_a, _xlfn.XLOOKUP(_xlpm.y_a, _xlpm.Yn, _xlpm.Xn),
                                IF(_xlpm.y_b = _xlpm.yu, _xlpm.x_b, _xlpm.x_b + (_xlpm.yu - _xlpm.y_b) / (_xlpm.y_a - _xlpm.y_b) * (_xlpm.x_a - _xlpm.x_b))
                            )
                        )
                    )
                ),
                _xlpm.stretch, L._PolyStretch(_xlpm.coeffs, _xlpm.x_start, MIN(_xlpm.Xn), MAX(_xlpm.Xn)),
                _xlpm.x_lo, INDEX(_xlpm.stretch, 1, 1),
                _xlpm.x_hi, INDEX(_xlpm.stretch, 1, 2),
                _xlpm.resid, _xlfn.LAMBDA(_xlpm.x, _xlpm.yhat(_xlpm.x) - _xlpm.yu),
                _xlpm.found, SIGN(INDEX(_xlpm.resid(_xlpm.x_lo), 1, 1)) &lt;&gt; SIGN(INDEX(_xlpm.resid(_xlpm.x_hi), 1, 1)),
                _xlpm.xhat_u, IF(_xlpm.found, L._Bisect(_xlpm.resid, _xlpm.x_lo, _xlpm.x_hi), 0),
                _xlpm.slope_u, _xlpm.b_1 + IF(_xlpm.p = 1, 0, SUM(_xlfn.SEQUENCE(1, _xlpm.p - 1, 2) * _xlfn.DROP(_xlpm.coeffs, , 2) * _xlpm.xhat_u ^ _xlfn.SEQUENCE(1, _xlpm.p - 1))),
                _xlpm.se_xhat, INDEX(_xlpm.se_pred(_xlpm.xhat_u), 1, 1) / ABS(_xlpm.slope_u),
                _xlpm.MOE, _xlpm.tcrit * _xlpm.se_xhat,
                _xlpm.sgn, SIGN(_xlpm.slope_u),
                _xlpm.left_edge, _xlfn.LAMBDA(_xlpm.x, _xlpm.yhat(_xlpm.x) + _xlpm.sgn * _xlpm.tcrit * _xlpm.se_pred(_xlpm.x) - _xlpm.yu),
                _xlpm.right_edge, _xlfn.LAMBDA(_xlpm.x, _xlpm.yhat(_xlpm.x) - _xlpm.sgn * _xlpm.tcrit * _xlpm.se_pred(_xlpm.x) - _xlpm.yu),
                _xlpm.LL, L._InvLimit(_xlpm.left_edge, _xlpm.xhat_u, -1, _xlpm.MOE, _xlpm.x_lo),
                _xlpm.UL, L._InvLimit(_xlpm.right_edge, _xlpm.xhat_u, 1, _xlpm.MOE, _xlpm.x_hi),
                IF(
                    _xlpm.found,
                    _xlfn.HSTACK(_xlpm.xhat_u, _xlpm.se_xhat, _xlpm.MOE, _xlpm.LL, _xlpm.UL),
                    "ERROR: y_u is outside the range of the fitted curve"
                )
            )
        ),
        IF(
            OR(_xlpm.p &lt; 1, _xlpm.p &gt; 5),
            "ERROR: order must be 1 to 5",
            IF(
                AND(NOT(_xlpm.use_fn), NOT(_xlfn.ISOMITTED(_xlpm.S)), _xlfn.ISOMITTED(_xlpm.s_u)),
                "ERROR: s_u is required when S is given",
                IF(ISTEXT(INDEX(_xlpm.fit, 1, 1)), INDEX(_xlpm.fit, 1, 1), _xlpm.result)
            )
        )
    )
)</definedName>
    <definedName name="L.PolyPred" comment="PolyPred(Y, X, xu, [p], [S], [s_u]): Y/X both univariate, xu is value to evaluate PI, [p=1] is order, [S] std devs of Y for weighted fit, [s_u] std dev of future y at xu (required with S)">_xlfn.LAMBDA(_xlpm.Y,_xlpm.X,_xlpm.xu,_xlop.p,_xlop.S,_xlop.s_u,
    _xlfn.LET(
        _xlpm.p, IF(_xlfn.ISOMITTED(_xlpm.p), 1, _xlpm.p),
        _xlpm.fit, IF(_xlfn.ISOMITTED(_xlpm.S), L._PolyFit(_xlpm.Y, _xlpm.X, _xlpm.p, 1), L._PolyFit(_xlpm.Y, _xlpm.X, _xlpm.p, _xlpm.S)),
        _xlpm.b, _xlfn.TAKE(_xlpm.fit, 1),
        _xlpm.inner, _xlfn.CHOOSEROWS(_xlpm.fit, _xlfn.SEQUENCE(_xlpm.p + 1, , 2)),
        _xlpm.sres, INDEX(_xlpm.fit, _xlpm.p + 3, 1),
        _xlpm.DOF, INDEX(_xlpm.fit, _xlpm.p + 3, 2),
        _xlpm.X0, IF(_xlpm.xu &lt;&gt; 0, TRANSPOSE(_xlpm.xu ^ _xlfn.SEQUENCE(, _xlpm.p + 1, 0)), _xlfn.EXPAND(1, _xlpm.p + 1, 1, 0)),
        _xlpm.yhat, SUMPRODUCT(TRANSPOSE(_xlpm.b), _xlpm.X0),
        _xlpm.var_u, IF(_xlfn.ISOMITTED(_xlpm.S), 1, _xlpm.s_u ^ 2),
        _xlpm.se_yhat, SQRT(_xlpm.var_u + MMULT(MMULT(TRANSPOSE(_xlpm.X0), _xlpm.inner), _xlpm.X0)) * _xlpm.sres,
        _xlpm.MOE, _xlfn.T.INV.2T(5%, _xlpm.DOF) * _xlpm.se_yhat,
        _xlpm.LL, _xlpm.yhat - _xlpm.MOE,
        _xlpm.UL, _xlpm.yhat + _xlpm.MOE,
        IF(
            AND(NOT(_xlfn.ISOMITTED(_xlpm.S)), _xlfn.ISOMITTED(_xlpm.s_u)),
            "ERROR: s_u is required when S is given",
            IF(ISTEXT(INDEX(_xlpm.fit, 1, 1)), INDEX(_xlpm.fit, 1, 1), _xlfn.HSTACK(_xlpm.yhat, _xlpm.se_yhat, _xlpm.MOE, _xlpm.LL, _xlpm.UL))
        )
    )
)</definedName>
    <definedName name="L.Series" comment="Series(start, stop, [step]): Returns series of numbers of desired step size with max &lt;= &quot;stop&quot; value">_xlfn.LAMBDA(_xlpm.start,_xlpm.stop,_xlop.step,
    _xlfn.LET(
        _xlpm.step, IF(_xlfn.ISOMITTED(_xlpm.step), 1, _xlpm.step),
        _xlpm.length, _xlfn.FLOOR.MATH((_xlpm.stop - _xlpm.start) / _xlpm.step) + 1,
        _xlfn.SEQUENCE(_xlpm.length, 1, _xlpm.start, _xlpm.step)
    )
)</definedName>
    <definedName name="X">Unweighted!$A$2:$A$10</definedName>
    <definedName name="Y">Unweighted!$B$2:$B$10</definedName>
    <definedName name="y_u">Unweighted!$B$12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3" l="1"/>
  <c r="H4" i="3"/>
  <c r="A26" i="3" a="1"/>
  <c r="D20" i="3"/>
  <c r="D21" i="3" a="1"/>
  <c r="D17" i="3"/>
  <c r="B14" i="3"/>
  <c r="B13" i="3"/>
  <c r="B15" i="2" a="1"/>
  <c r="J3" i="2"/>
  <c r="J2" i="2"/>
  <c r="R62" i="2" a="1"/>
  <c r="R61" i="2" a="1"/>
  <c r="R60" i="2" a="1"/>
  <c r="R59" i="2" a="1"/>
  <c r="R58" i="2" a="1"/>
  <c r="R57" i="2" a="1"/>
  <c r="R56" i="2" a="1"/>
  <c r="R55" i="2" a="1"/>
  <c r="R54" i="2" a="1"/>
  <c r="R53" i="2" a="1"/>
  <c r="R52" i="2" a="1"/>
  <c r="R51" i="2" a="1"/>
  <c r="R50" i="2" a="1"/>
  <c r="R49" i="2" a="1"/>
  <c r="R48" i="2" a="1"/>
  <c r="R47" i="2" a="1"/>
  <c r="R46" i="2" a="1"/>
  <c r="R45" i="2" a="1"/>
  <c r="R44" i="2" a="1"/>
  <c r="R43" i="2" a="1"/>
  <c r="R42" i="2" a="1"/>
  <c r="R41" i="2" a="1"/>
  <c r="R40" i="2" a="1"/>
  <c r="R39" i="2" a="1"/>
  <c r="R38" i="2" a="1"/>
  <c r="R37" i="2" a="1"/>
  <c r="R36" i="2" a="1"/>
  <c r="R35" i="2" a="1"/>
  <c r="R34" i="2" a="1"/>
  <c r="R33" i="2" a="1"/>
  <c r="R32" i="2" a="1"/>
  <c r="R31" i="2" a="1"/>
  <c r="R30" i="2" a="1"/>
  <c r="R29" i="2" a="1"/>
  <c r="R28" i="2" a="1"/>
  <c r="R27" i="2" a="1"/>
  <c r="R26" i="2" a="1"/>
  <c r="R25" i="2" a="1"/>
  <c r="R24" i="2" a="1"/>
  <c r="R23" i="2" a="1"/>
  <c r="R22" i="2" a="1"/>
  <c r="R21" i="2" a="1"/>
  <c r="R20" i="2" a="1"/>
  <c r="R19" i="2" a="1"/>
  <c r="R18" i="2" a="1"/>
  <c r="R17" i="2" a="1"/>
  <c r="R16" i="2" a="1"/>
  <c r="R15" i="2" a="1"/>
  <c r="R14" i="2" a="1"/>
  <c r="R13" i="2" a="1"/>
  <c r="R12" i="2" a="1"/>
  <c r="R11" i="2" a="1"/>
  <c r="R10" i="2" a="1"/>
  <c r="R9" i="2" a="1"/>
  <c r="R8" i="2" a="1"/>
  <c r="R7" i="2" a="1"/>
  <c r="R6" i="2" a="1"/>
  <c r="R5" i="2" a="1"/>
  <c r="R4" i="2" a="1"/>
  <c r="R3" i="2" a="1"/>
  <c r="Q3" i="2" a="1"/>
  <c r="B14" i="2"/>
  <c r="R2" i="2"/>
  <c r="D9" i="3" l="1"/>
  <c r="D2" i="3" a="1"/>
  <c r="D18" i="3" a="1"/>
  <c r="B26" i="3" l="1" a="1"/>
  <c r="C26" i="3" a="1"/>
  <c r="C27" i="3" a="1"/>
  <c r="C28" i="3" a="1"/>
  <c r="C29" i="3" a="1"/>
  <c r="C30" i="3" a="1"/>
  <c r="C31" i="3" a="1"/>
  <c r="C32" i="3" a="1"/>
  <c r="C33" i="3" a="1"/>
  <c r="C34" i="3" a="1"/>
  <c r="C35" i="3" a="1"/>
  <c r="C36" i="3" a="1"/>
  <c r="C37" i="3" a="1"/>
  <c r="C38" i="3" a="1"/>
  <c r="C39" i="3" a="1"/>
  <c r="C40" i="3" a="1"/>
  <c r="C41" i="3" a="1"/>
  <c r="C42" i="3" a="1"/>
  <c r="C43" i="3" a="1"/>
  <c r="C44" i="3" a="1"/>
  <c r="C45" i="3" a="1"/>
  <c r="C46" i="3" a="1"/>
  <c r="C47" i="3" a="1"/>
  <c r="C48" i="3" a="1"/>
  <c r="C49" i="3" a="1"/>
  <c r="C50" i="3" a="1"/>
  <c r="C51" i="3" a="1"/>
  <c r="C52" i="3" a="1"/>
  <c r="C53" i="3" a="1"/>
  <c r="C54" i="3" a="1"/>
  <c r="C55" i="3" a="1"/>
  <c r="C56" i="3" a="1"/>
  <c r="C57" i="3" a="1"/>
  <c r="C58" i="3" a="1"/>
  <c r="C59" i="3" a="1"/>
  <c r="C60" i="3" a="1"/>
  <c r="C61" i="3" a="1"/>
  <c r="C62" i="3" a="1"/>
  <c r="C63" i="3" a="1"/>
  <c r="C64" i="3" a="1"/>
  <c r="C65" i="3" a="1"/>
  <c r="C66" i="3" a="1"/>
  <c r="C67" i="3" a="1"/>
  <c r="C68" i="3" a="1"/>
  <c r="C69" i="3" a="1"/>
  <c r="C70" i="3" a="1"/>
  <c r="C71" i="3" a="1"/>
  <c r="C72" i="3" a="1"/>
  <c r="C73" i="3" a="1"/>
  <c r="C74" i="3" a="1"/>
  <c r="C75" i="3" a="1"/>
  <c r="C101" i="3" a="1"/>
  <c r="C108" i="3" a="1"/>
  <c r="C109" i="3" a="1"/>
  <c r="C110" i="3" a="1"/>
  <c r="C111" i="3" a="1"/>
  <c r="C112" i="3" a="1"/>
  <c r="C113" i="3" a="1"/>
  <c r="C114" i="3" a="1"/>
  <c r="C115" i="3" a="1"/>
  <c r="C116" i="3" a="1"/>
  <c r="C117" i="3" a="1"/>
  <c r="C118" i="3" a="1"/>
  <c r="C119" i="3" a="1"/>
  <c r="C120" i="3" a="1"/>
  <c r="C121" i="3" a="1"/>
  <c r="C122" i="3" a="1"/>
  <c r="C123" i="3" a="1"/>
  <c r="C124" i="3" a="1"/>
  <c r="C125" i="3" a="1"/>
  <c r="C126" i="3" a="1"/>
  <c r="C76" i="3" l="1" a="1"/>
  <c r="C77" i="3" a="1"/>
  <c r="C78" i="3" a="1"/>
  <c r="C79" i="3" a="1"/>
  <c r="C80" i="3" a="1"/>
  <c r="C81" i="3" a="1"/>
  <c r="C82" i="3" a="1"/>
  <c r="C83" i="3" a="1"/>
  <c r="C84" i="3" a="1"/>
  <c r="C85" i="3" a="1"/>
  <c r="C86" i="3" a="1"/>
  <c r="C87" i="3" a="1"/>
  <c r="C88" i="3" a="1"/>
  <c r="C89" i="3" a="1"/>
  <c r="C90" i="3" a="1"/>
  <c r="C91" i="3" a="1"/>
  <c r="C92" i="3" a="1"/>
  <c r="C93" i="3" a="1"/>
  <c r="C94" i="3" a="1"/>
  <c r="C95" i="3" a="1"/>
  <c r="C96" i="3" a="1"/>
  <c r="C97" i="3" a="1"/>
  <c r="C98" i="3" a="1"/>
  <c r="C99" i="3" a="1"/>
  <c r="C100" i="3" a="1"/>
  <c r="C102" i="3" a="1"/>
  <c r="C103" i="3" a="1"/>
  <c r="C104" i="3" a="1"/>
  <c r="C105" i="3" a="1"/>
  <c r="C106" i="3" a="1"/>
  <c r="C107" i="3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<sst xmlns="http://schemas.openxmlformats.org/spreadsheetml/2006/main" count="33" uniqueCount="22">
  <si>
    <t>X</t>
  </si>
  <si>
    <t>Y</t>
  </si>
  <si>
    <t>std err</t>
  </si>
  <si>
    <t>95% MOE</t>
  </si>
  <si>
    <t>95% CI LL</t>
  </si>
  <si>
    <t>95% CI UL</t>
  </si>
  <si>
    <t>y_u</t>
  </si>
  <si>
    <t>xhat_u</t>
  </si>
  <si>
    <t>SD</t>
  </si>
  <si>
    <t>b_0</t>
  </si>
  <si>
    <t>b_1</t>
  </si>
  <si>
    <t>se(xhat_u_</t>
  </si>
  <si>
    <t>95% LL</t>
  </si>
  <si>
    <t>95% UL</t>
  </si>
  <si>
    <t>&lt;-- unweighted</t>
  </si>
  <si>
    <t>&lt;-- weighted</t>
  </si>
  <si>
    <t>SD model linear fit</t>
  </si>
  <si>
    <t>SD_hat</t>
  </si>
  <si>
    <t>Yhat</t>
  </si>
  <si>
    <t>95% PI LL</t>
  </si>
  <si>
    <t>95% PI UL</t>
  </si>
  <si>
    <t>Prediction Band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</si>
</sst>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"/>
    <numFmt numFmtId="166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right"/>
    </xf>
    <xf numFmtId="4" fontId="0" fillId="0" borderId="0" xfId="0" applyNumberFormat="1" applyAlignment="1">
      <alignment horizontal="center"/>
    </xf>
    <xf numFmtId="0" fontId="2" fillId="0" borderId="0" xfId="0" applyFont="1"/>
    <xf numFmtId="165" fontId="0" fillId="0" borderId="0" xfId="0" applyNumberFormat="1" applyAlignment="1">
      <alignment horizontal="center"/>
    </xf>
    <xf numFmtId="165" fontId="0" fillId="0" borderId="0" xfId="0" applyNumberFormat="1"/>
    <xf numFmtId="166" fontId="0" fillId="0" borderId="0" xfId="0" applyNumberFormat="1" applyAlignment="1">
      <alignment horizontal="center"/>
    </xf>
    <xf numFmtId="166" fontId="0" fillId="0" borderId="0" xfId="0" applyNumberFormat="1"/>
    <xf numFmtId="4" fontId="2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center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right"/>
    </xf>
    <xf numFmtId="164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right"/>
    </xf>
    <xf numFmtId="164" fontId="0" fillId="0" borderId="6" xfId="0" applyNumberFormat="1" applyBorder="1" applyAlignment="1">
      <alignment horizontal="center"/>
    </xf>
    <xf numFmtId="0" fontId="4" fillId="0" borderId="1" xfId="0" applyFont="1" applyBorder="1" applyAlignment="1">
      <alignment horizontal="centerContinuous"/>
    </xf>
    <xf numFmtId="0" fontId="5" fillId="0" borderId="7" xfId="0" applyFont="1" applyBorder="1" applyAlignment="1">
      <alignment horizontal="centerContinuous"/>
    </xf>
    <xf numFmtId="0" fontId="5" fillId="0" borderId="8" xfId="0" applyFont="1" applyBorder="1" applyAlignment="1">
      <alignment horizontal="centerContinuous"/>
    </xf>
    <xf numFmtId="0" fontId="5" fillId="0" borderId="9" xfId="0" applyFont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Quadratic fit with prediction band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Unweighted!$A$2:$A$10</c:f>
              <c:numCache>
                <c:formatCode>General</c:formatCode>
                <c:ptCount val="9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30</c:v>
                </c:pt>
                <c:pt idx="6">
                  <c:v>40</c:v>
                </c:pt>
                <c:pt idx="7">
                  <c:v>50</c:v>
                </c:pt>
                <c:pt idx="8">
                  <c:v>60</c:v>
                </c:pt>
              </c:numCache>
            </c:numRef>
          </c:xVal>
          <c:yVal>
            <c:numRef>
              <c:f>Unweighted!$B$2:$B$10</c:f>
              <c:numCache>
                <c:formatCode>0.000</c:formatCode>
                <c:ptCount val="9"/>
                <c:pt idx="0">
                  <c:v>7.059754027279555E-2</c:v>
                </c:pt>
                <c:pt idx="1">
                  <c:v>0.17871396485202723</c:v>
                </c:pt>
                <c:pt idx="2">
                  <c:v>0.32617154424255135</c:v>
                </c:pt>
                <c:pt idx="3">
                  <c:v>0.34690344053688876</c:v>
                </c:pt>
                <c:pt idx="4">
                  <c:v>0.53238688525648359</c:v>
                </c:pt>
                <c:pt idx="5">
                  <c:v>0.73360248802253436</c:v>
                </c:pt>
                <c:pt idx="6">
                  <c:v>0.86288673628058143</c:v>
                </c:pt>
                <c:pt idx="7">
                  <c:v>1.0662125520320755</c:v>
                </c:pt>
                <c:pt idx="8">
                  <c:v>1.22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B04-48A5-9DA4-FDE80D2C81EB}"/>
            </c:ext>
          </c:extLst>
        </c:ser>
        <c:ser>
          <c:idx val="1"/>
          <c:order val="1"/>
          <c:spPr>
            <a:ln w="12700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Unweighted!$Q$3:$Q$62</c:f>
              <c:numCache>
                <c:formatCode>General</c:formatCode>
                <c:ptCount val="6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</c:numCache>
            </c:numRef>
          </c:xVal>
          <c:yVal>
            <c:numRef>
              <c:f>Unweighted!$R$3:$R$62</c:f>
              <c:numCache>
                <c:formatCode>General</c:formatCode>
                <c:ptCount val="60"/>
                <c:pt idx="0">
                  <c:v>-3.3559121347340459E-3</c:v>
                </c:pt>
                <c:pt idx="1">
                  <c:v>2.1750475176531364E-2</c:v>
                </c:pt>
                <c:pt idx="2">
                  <c:v>4.646358584589147E-2</c:v>
                </c:pt>
                <c:pt idx="3">
                  <c:v>7.0793055007167885E-2</c:v>
                </c:pt>
                <c:pt idx="4">
                  <c:v>9.4750319878000783E-2</c:v>
                </c:pt>
                <c:pt idx="5">
                  <c:v>0.1183484670372259</c:v>
                </c:pt>
                <c:pt idx="6">
                  <c:v>0.14160201630627975</c:v>
                </c:pt>
                <c:pt idx="7">
                  <c:v>0.16452665435291119</c:v>
                </c:pt>
                <c:pt idx="8">
                  <c:v>0.18713893484511956</c:v>
                </c:pt>
                <c:pt idx="9">
                  <c:v>0.20945596356859203</c:v>
                </c:pt>
                <c:pt idx="10">
                  <c:v>0.23149508634343735</c:v>
                </c:pt>
                <c:pt idx="11">
                  <c:v>0.25327359518369363</c:v>
                </c:pt>
                <c:pt idx="12">
                  <c:v>0.2748084645387795</c:v>
                </c:pt>
                <c:pt idx="13">
                  <c:v>0.29611612532716403</c:v>
                </c:pt>
                <c:pt idx="14">
                  <c:v>0.31721228043845651</c:v>
                </c:pt>
                <c:pt idx="15">
                  <c:v>0.33811176189393927</c:v>
                </c:pt>
                <c:pt idx="16">
                  <c:v>0.35882842716983232</c:v>
                </c:pt>
                <c:pt idx="17">
                  <c:v>0.37937509037201411</c:v>
                </c:pt>
                <c:pt idx="18">
                  <c:v>0.39976348294026287</c:v>
                </c:pt>
                <c:pt idx="19">
                  <c:v>0.42000423821007421</c:v>
                </c:pt>
                <c:pt idx="20">
                  <c:v>0.44010689429680072</c:v>
                </c:pt>
                <c:pt idx="21">
                  <c:v>0.46007991022185857</c:v>
                </c:pt>
                <c:pt idx="22">
                  <c:v>0.47993069083150131</c:v>
                </c:pt>
                <c:pt idx="23">
                  <c:v>0.49966561675665233</c:v>
                </c:pt>
                <c:pt idx="24">
                  <c:v>0.51929007635274371</c:v>
                </c:pt>
                <c:pt idx="25">
                  <c:v>0.53880849719582846</c:v>
                </c:pt>
                <c:pt idx="26">
                  <c:v>0.55822437527244251</c:v>
                </c:pt>
                <c:pt idx="27">
                  <c:v>0.57754030047909044</c:v>
                </c:pt>
                <c:pt idx="28">
                  <c:v>0.59675797744690084</c:v>
                </c:pt>
                <c:pt idx="29">
                  <c:v>0.61587824103861855</c:v>
                </c:pt>
                <c:pt idx="30">
                  <c:v>0.63490106614295672</c:v>
                </c:pt>
                <c:pt idx="31">
                  <c:v>0.65382557163135824</c:v>
                </c:pt>
                <c:pt idx="32">
                  <c:v>0.6726500185608506</c:v>
                </c:pt>
                <c:pt idx="33">
                  <c:v>0.69137180292009737</c:v>
                </c:pt>
                <c:pt idx="34">
                  <c:v>0.70998744343947828</c:v>
                </c:pt>
                <c:pt idx="35">
                  <c:v>0.72849256523447947</c:v>
                </c:pt>
                <c:pt idx="36">
                  <c:v>0.74688188033752556</c:v>
                </c:pt>
                <c:pt idx="37">
                  <c:v>0.76514916650665254</c:v>
                </c:pt>
                <c:pt idx="38">
                  <c:v>0.78328724608585565</c:v>
                </c:pt>
                <c:pt idx="39">
                  <c:v>0.80128796713092387</c:v>
                </c:pt>
                <c:pt idx="40">
                  <c:v>0.81914218949604023</c:v>
                </c:pt>
                <c:pt idx="41">
                  <c:v>0.83683977907742357</c:v>
                </c:pt>
                <c:pt idx="42">
                  <c:v>0.85436961389103017</c:v>
                </c:pt>
                <c:pt idx="43">
                  <c:v>0.87171960606190213</c:v>
                </c:pt>
                <c:pt idx="44">
                  <c:v>0.88887674404152572</c:v>
                </c:pt>
                <c:pt idx="45">
                  <c:v>0.90582715934521518</c:v>
                </c:pt>
                <c:pt idx="46">
                  <c:v>0.92255622170075802</c:v>
                </c:pt>
                <c:pt idx="47">
                  <c:v>0.93904866561249845</c:v>
                </c:pt>
                <c:pt idx="48">
                  <c:v>0.95528874988925017</c:v>
                </c:pt>
                <c:pt idx="49">
                  <c:v>0.97126044963591984</c:v>
                </c:pt>
                <c:pt idx="50">
                  <c:v>0.98694767763491487</c:v>
                </c:pt>
                <c:pt idx="51">
                  <c:v>1.0023345291288421</c:v>
                </c:pt>
                <c:pt idx="52">
                  <c:v>1.0174055410687268</c:v>
                </c:pt>
                <c:pt idx="53">
                  <c:v>1.0321459543191207</c:v>
                </c:pt>
                <c:pt idx="54">
                  <c:v>1.0465419655586825</c:v>
                </c:pt>
                <c:pt idx="55">
                  <c:v>1.0605809550756635</c:v>
                </c:pt>
                <c:pt idx="56">
                  <c:v>1.0742516775733231</c:v>
                </c:pt>
                <c:pt idx="57">
                  <c:v>1.0875444054788159</c:v>
                </c:pt>
                <c:pt idx="58">
                  <c:v>1.1004510178360369</c:v>
                </c:pt>
                <c:pt idx="59">
                  <c:v>1.112965032177806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B04-48A5-9DA4-FDE80D2C81EB}"/>
            </c:ext>
          </c:extLst>
        </c:ser>
        <c:ser>
          <c:idx val="2"/>
          <c:order val="2"/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xVal>
            <c:numRef>
              <c:f>Unweighted!$Q$3:$Q$62</c:f>
              <c:numCache>
                <c:formatCode>General</c:formatCode>
                <c:ptCount val="6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</c:numCache>
            </c:numRef>
          </c:xVal>
          <c:yVal>
            <c:numRef>
              <c:f>Unweighted!$S$3:$S$62</c:f>
              <c:numCache>
                <c:formatCode>General</c:formatCode>
                <c:ptCount val="60"/>
                <c:pt idx="0">
                  <c:v>0.1893910195124042</c:v>
                </c:pt>
                <c:pt idx="1">
                  <c:v>0.21044483854400908</c:v>
                </c:pt>
                <c:pt idx="2">
                  <c:v>0.23161519504600933</c:v>
                </c:pt>
                <c:pt idx="3">
                  <c:v>0.25289245388458337</c:v>
                </c:pt>
                <c:pt idx="4">
                  <c:v>0.27426517784209103</c:v>
                </c:pt>
                <c:pt idx="5">
                  <c:v>0.29572028033969655</c:v>
                </c:pt>
                <c:pt idx="6">
                  <c:v>0.3172432415559634</c:v>
                </c:pt>
                <c:pt idx="7">
                  <c:v>0.33881837482314275</c:v>
                </c:pt>
                <c:pt idx="8">
                  <c:v>0.36042912647323533</c:v>
                </c:pt>
                <c:pt idx="9">
                  <c:v>0.38205839072055386</c:v>
                </c:pt>
                <c:pt idx="10">
                  <c:v>0.40368882174498982</c:v>
                </c:pt>
                <c:pt idx="11">
                  <c:v>0.42530312753250465</c:v>
                </c:pt>
                <c:pt idx="12">
                  <c:v>0.44688433363368019</c:v>
                </c:pt>
                <c:pt idx="13">
                  <c:v>0.468416009130047</c:v>
                </c:pt>
                <c:pt idx="14">
                  <c:v>0.48988245113199602</c:v>
                </c:pt>
                <c:pt idx="15">
                  <c:v>0.51126882761824477</c:v>
                </c:pt>
                <c:pt idx="16">
                  <c:v>0.53256128111257339</c:v>
                </c:pt>
                <c:pt idx="17">
                  <c:v>0.55374699750910339</c:v>
                </c:pt>
                <c:pt idx="18">
                  <c:v>0.57481424536805636</c:v>
                </c:pt>
                <c:pt idx="19">
                  <c:v>0.59575239135393709</c:v>
                </c:pt>
                <c:pt idx="20">
                  <c:v>0.61655189735139238</c:v>
                </c:pt>
                <c:pt idx="21">
                  <c:v>0.63720430433900688</c:v>
                </c:pt>
                <c:pt idx="22">
                  <c:v>0.65770220747052655</c:v>
                </c:pt>
                <c:pt idx="23">
                  <c:v>0.67803922611502776</c:v>
                </c:pt>
                <c:pt idx="24">
                  <c:v>0.69820997191707868</c:v>
                </c:pt>
                <c:pt idx="25">
                  <c:v>0.7182100173006265</c:v>
                </c:pt>
                <c:pt idx="26">
                  <c:v>0.73803586627913509</c:v>
                </c:pt>
                <c:pt idx="27">
                  <c:v>0.75768492895609985</c:v>
                </c:pt>
                <c:pt idx="28">
                  <c:v>0.77715550070039219</c:v>
                </c:pt>
                <c:pt idx="29">
                  <c:v>0.79644674664926729</c:v>
                </c:pt>
                <c:pt idx="30">
                  <c:v>0.8155586919140122</c:v>
                </c:pt>
                <c:pt idx="31">
                  <c:v>0.83449221762318382</c:v>
                </c:pt>
                <c:pt idx="32">
                  <c:v>0.85324906271975443</c:v>
                </c:pt>
                <c:pt idx="33">
                  <c:v>0.87183183121506092</c:v>
                </c:pt>
                <c:pt idx="34">
                  <c:v>0.89024400437872331</c:v>
                </c:pt>
                <c:pt idx="35">
                  <c:v>0.90848995709525571</c:v>
                </c:pt>
                <c:pt idx="36">
                  <c:v>0.92657497733223304</c:v>
                </c:pt>
                <c:pt idx="37">
                  <c:v>0.94450528733161976</c:v>
                </c:pt>
                <c:pt idx="38">
                  <c:v>0.96228806474942019</c:v>
                </c:pt>
                <c:pt idx="39">
                  <c:v>0.97993146152984578</c:v>
                </c:pt>
                <c:pt idx="40">
                  <c:v>0.99744461781871352</c:v>
                </c:pt>
                <c:pt idx="41">
                  <c:v>1.0148376677198041</c:v>
                </c:pt>
                <c:pt idx="42">
                  <c:v>1.0321217332171615</c:v>
                </c:pt>
                <c:pt idx="43">
                  <c:v>1.0493089021857438</c:v>
                </c:pt>
                <c:pt idx="44">
                  <c:v>1.0664121861740645</c:v>
                </c:pt>
                <c:pt idx="45">
                  <c:v>1.0834454536668092</c:v>
                </c:pt>
                <c:pt idx="46">
                  <c:v>1.1004233349361909</c:v>
                </c:pt>
                <c:pt idx="47">
                  <c:v>1.117361095477865</c:v>
                </c:pt>
                <c:pt idx="48">
                  <c:v>1.1342744764830179</c:v>
                </c:pt>
                <c:pt idx="49">
                  <c:v>1.1511795028467431</c:v>
                </c:pt>
                <c:pt idx="50">
                  <c:v>1.1680922617866327</c:v>
                </c:pt>
                <c:pt idx="51">
                  <c:v>1.1850286580600804</c:v>
                </c:pt>
                <c:pt idx="52">
                  <c:v>1.2020041547160609</c:v>
                </c:pt>
                <c:pt idx="53">
                  <c:v>1.2190335108900221</c:v>
                </c:pt>
                <c:pt idx="54">
                  <c:v>1.2361305299033056</c:v>
                </c:pt>
                <c:pt idx="55">
                  <c:v>1.2533078314676598</c:v>
                </c:pt>
                <c:pt idx="56">
                  <c:v>1.2705766608798257</c:v>
                </c:pt>
                <c:pt idx="57">
                  <c:v>1.2879467457126481</c:v>
                </c:pt>
                <c:pt idx="58">
                  <c:v>1.3054262069222327</c:v>
                </c:pt>
                <c:pt idx="59">
                  <c:v>1.3230215269757595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B04-48A5-9DA4-FDE80D2C81EB}"/>
            </c:ext>
          </c:extLst>
        </c:ser>
        <c:ser>
          <c:idx val="3"/>
          <c:order val="3"/>
          <c:spPr>
            <a:ln w="127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xVal>
            <c:numRef>
              <c:f>Unweighted!$I$2:$I$3</c:f>
              <c:numCache>
                <c:formatCode>General</c:formatCode>
                <c:ptCount val="2"/>
                <c:pt idx="0">
                  <c:v>0</c:v>
                </c:pt>
                <c:pt idx="1">
                  <c:v>60</c:v>
                </c:pt>
              </c:numCache>
            </c:numRef>
          </c:xVal>
          <c:yVal>
            <c:numRef>
              <c:f>Unweighted!$J$2:$J$3</c:f>
              <c:numCache>
                <c:formatCode>General</c:formatCode>
                <c:ptCount val="2"/>
                <c:pt idx="0">
                  <c:v>0.65500000000000003</c:v>
                </c:pt>
                <c:pt idx="1">
                  <c:v>0.65500000000000003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713-4E6F-B10C-5B04C083F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1547312"/>
        <c:axId val="1261548272"/>
      </c:scatterChart>
      <c:valAx>
        <c:axId val="1261547312"/>
        <c:scaling>
          <c:orientation val="minMax"/>
          <c:max val="60"/>
        </c:scaling>
        <c:delete val="0"/>
        <c:axPos val="b"/>
        <c:majorGridlines>
          <c:spPr>
            <a:ln w="1270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1548272"/>
        <c:crosses val="autoZero"/>
        <c:crossBetween val="midCat"/>
      </c:valAx>
      <c:valAx>
        <c:axId val="1261548272"/>
        <c:scaling>
          <c:orientation val="minMax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15473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Calibration curve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Weighted!$C$2:$C$7</c:f>
                <c:numCache>
                  <c:formatCode>General</c:formatCode>
                  <c:ptCount val="6"/>
                  <c:pt idx="0">
                    <c:v>181.67217117042938</c:v>
                  </c:pt>
                  <c:pt idx="1">
                    <c:v>907.64720263131039</c:v>
                  </c:pt>
                  <c:pt idx="2">
                    <c:v>875.1389096087039</c:v>
                  </c:pt>
                  <c:pt idx="3">
                    <c:v>1403.1462662332976</c:v>
                  </c:pt>
                  <c:pt idx="4">
                    <c:v>1539.1644197781834</c:v>
                  </c:pt>
                  <c:pt idx="5">
                    <c:v>3024.4796981372679</c:v>
                  </c:pt>
                </c:numCache>
              </c:numRef>
            </c:plus>
            <c:minus>
              <c:numRef>
                <c:f>Weighted!$C$2:$C$7</c:f>
                <c:numCache>
                  <c:formatCode>General</c:formatCode>
                  <c:ptCount val="6"/>
                  <c:pt idx="0">
                    <c:v>181.67217117042938</c:v>
                  </c:pt>
                  <c:pt idx="1">
                    <c:v>907.64720263131039</c:v>
                  </c:pt>
                  <c:pt idx="2">
                    <c:v>875.1389096087039</c:v>
                  </c:pt>
                  <c:pt idx="3">
                    <c:v>1403.1462662332976</c:v>
                  </c:pt>
                  <c:pt idx="4">
                    <c:v>1539.1644197781834</c:v>
                  </c:pt>
                  <c:pt idx="5">
                    <c:v>3024.4796981372679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Weighted!$A$2:$A$7</c:f>
              <c:numCache>
                <c:formatCode>General</c:formatCode>
                <c:ptCount val="6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6</c:v>
                </c:pt>
                <c:pt idx="4">
                  <c:v>8</c:v>
                </c:pt>
                <c:pt idx="5">
                  <c:v>10</c:v>
                </c:pt>
              </c:numCache>
            </c:numRef>
          </c:xVal>
          <c:yVal>
            <c:numRef>
              <c:f>Weighted!$B$2:$B$7</c:f>
              <c:numCache>
                <c:formatCode>0.0</c:formatCode>
                <c:ptCount val="6"/>
                <c:pt idx="0">
                  <c:v>783.66666666666663</c:v>
                </c:pt>
                <c:pt idx="1">
                  <c:v>8586.3333333333339</c:v>
                </c:pt>
                <c:pt idx="2">
                  <c:v>15698.666666666666</c:v>
                </c:pt>
                <c:pt idx="3">
                  <c:v>27645.333333333332</c:v>
                </c:pt>
                <c:pt idx="4">
                  <c:v>32775.666666666664</c:v>
                </c:pt>
                <c:pt idx="5">
                  <c:v>41646.333333333336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45C-4A6A-AB8F-68E6B2FD335D}"/>
            </c:ext>
          </c:extLst>
        </c:ser>
        <c:ser>
          <c:idx val="1"/>
          <c:order val="1"/>
          <c:spPr>
            <a:ln w="12700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Weighted!$A$26:$A$126</c:f>
              <c:numCache>
                <c:formatCode>General</c:formatCode>
                <c:ptCount val="10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0.30000000000000004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0.79999999999999993</c:v>
                </c:pt>
                <c:pt idx="9">
                  <c:v>0.89999999999999991</c:v>
                </c:pt>
                <c:pt idx="10">
                  <c:v>0.99999999999999989</c:v>
                </c:pt>
                <c:pt idx="11">
                  <c:v>1.0999999999999999</c:v>
                </c:pt>
                <c:pt idx="12">
                  <c:v>1.2</c:v>
                </c:pt>
                <c:pt idx="13">
                  <c:v>1.3</c:v>
                </c:pt>
                <c:pt idx="14">
                  <c:v>1.4000000000000001</c:v>
                </c:pt>
                <c:pt idx="15">
                  <c:v>1.5000000000000002</c:v>
                </c:pt>
                <c:pt idx="16">
                  <c:v>1.6000000000000003</c:v>
                </c:pt>
                <c:pt idx="17">
                  <c:v>1.7000000000000004</c:v>
                </c:pt>
                <c:pt idx="18">
                  <c:v>1.8000000000000005</c:v>
                </c:pt>
                <c:pt idx="19">
                  <c:v>1.9000000000000006</c:v>
                </c:pt>
                <c:pt idx="20">
                  <c:v>2.0000000000000004</c:v>
                </c:pt>
                <c:pt idx="21">
                  <c:v>2.1000000000000005</c:v>
                </c:pt>
                <c:pt idx="22">
                  <c:v>2.2000000000000006</c:v>
                </c:pt>
                <c:pt idx="23">
                  <c:v>2.3000000000000007</c:v>
                </c:pt>
                <c:pt idx="24">
                  <c:v>2.4000000000000008</c:v>
                </c:pt>
                <c:pt idx="25">
                  <c:v>2.5000000000000009</c:v>
                </c:pt>
                <c:pt idx="26">
                  <c:v>2.600000000000001</c:v>
                </c:pt>
                <c:pt idx="27">
                  <c:v>2.7000000000000011</c:v>
                </c:pt>
                <c:pt idx="28">
                  <c:v>2.8000000000000012</c:v>
                </c:pt>
                <c:pt idx="29">
                  <c:v>2.9000000000000012</c:v>
                </c:pt>
                <c:pt idx="30">
                  <c:v>3.0000000000000013</c:v>
                </c:pt>
                <c:pt idx="31">
                  <c:v>3.1000000000000014</c:v>
                </c:pt>
                <c:pt idx="32">
                  <c:v>3.2000000000000015</c:v>
                </c:pt>
                <c:pt idx="33">
                  <c:v>3.3000000000000016</c:v>
                </c:pt>
                <c:pt idx="34">
                  <c:v>3.4000000000000017</c:v>
                </c:pt>
                <c:pt idx="35">
                  <c:v>3.5000000000000018</c:v>
                </c:pt>
                <c:pt idx="36">
                  <c:v>3.6000000000000019</c:v>
                </c:pt>
                <c:pt idx="37">
                  <c:v>3.700000000000002</c:v>
                </c:pt>
                <c:pt idx="38">
                  <c:v>3.800000000000002</c:v>
                </c:pt>
                <c:pt idx="39">
                  <c:v>3.9000000000000021</c:v>
                </c:pt>
                <c:pt idx="40">
                  <c:v>4.0000000000000018</c:v>
                </c:pt>
                <c:pt idx="41">
                  <c:v>4.1000000000000014</c:v>
                </c:pt>
                <c:pt idx="42">
                  <c:v>4.2000000000000011</c:v>
                </c:pt>
                <c:pt idx="43">
                  <c:v>4.3000000000000007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4.6999999999999993</c:v>
                </c:pt>
                <c:pt idx="48">
                  <c:v>4.7999999999999989</c:v>
                </c:pt>
                <c:pt idx="49">
                  <c:v>4.8999999999999986</c:v>
                </c:pt>
                <c:pt idx="50">
                  <c:v>4.9999999999999982</c:v>
                </c:pt>
                <c:pt idx="51">
                  <c:v>5.0999999999999979</c:v>
                </c:pt>
                <c:pt idx="52">
                  <c:v>5.1999999999999975</c:v>
                </c:pt>
                <c:pt idx="53">
                  <c:v>5.2999999999999972</c:v>
                </c:pt>
                <c:pt idx="54">
                  <c:v>5.3999999999999968</c:v>
                </c:pt>
                <c:pt idx="55">
                  <c:v>5.4999999999999964</c:v>
                </c:pt>
                <c:pt idx="56">
                  <c:v>5.5999999999999961</c:v>
                </c:pt>
                <c:pt idx="57">
                  <c:v>5.6999999999999957</c:v>
                </c:pt>
                <c:pt idx="58">
                  <c:v>5.7999999999999954</c:v>
                </c:pt>
                <c:pt idx="59">
                  <c:v>5.899999999999995</c:v>
                </c:pt>
                <c:pt idx="60">
                  <c:v>5.9999999999999947</c:v>
                </c:pt>
                <c:pt idx="61">
                  <c:v>6.0999999999999943</c:v>
                </c:pt>
                <c:pt idx="62">
                  <c:v>6.199999999999994</c:v>
                </c:pt>
                <c:pt idx="63">
                  <c:v>6.2999999999999936</c:v>
                </c:pt>
                <c:pt idx="64">
                  <c:v>6.3999999999999932</c:v>
                </c:pt>
                <c:pt idx="65">
                  <c:v>6.4999999999999929</c:v>
                </c:pt>
                <c:pt idx="66">
                  <c:v>6.5999999999999925</c:v>
                </c:pt>
                <c:pt idx="67">
                  <c:v>6.6999999999999922</c:v>
                </c:pt>
                <c:pt idx="68">
                  <c:v>6.7999999999999918</c:v>
                </c:pt>
                <c:pt idx="69">
                  <c:v>6.8999999999999915</c:v>
                </c:pt>
                <c:pt idx="70">
                  <c:v>6.9999999999999911</c:v>
                </c:pt>
                <c:pt idx="71">
                  <c:v>7.0999999999999908</c:v>
                </c:pt>
                <c:pt idx="72">
                  <c:v>7.1999999999999904</c:v>
                </c:pt>
                <c:pt idx="73">
                  <c:v>7.2999999999999901</c:v>
                </c:pt>
                <c:pt idx="74">
                  <c:v>7.3999999999999897</c:v>
                </c:pt>
                <c:pt idx="75">
                  <c:v>7.4999999999999893</c:v>
                </c:pt>
                <c:pt idx="76">
                  <c:v>7.599999999999989</c:v>
                </c:pt>
                <c:pt idx="77">
                  <c:v>7.6999999999999886</c:v>
                </c:pt>
                <c:pt idx="78">
                  <c:v>7.7999999999999883</c:v>
                </c:pt>
                <c:pt idx="79">
                  <c:v>7.8999999999999879</c:v>
                </c:pt>
                <c:pt idx="80">
                  <c:v>7.9999999999999876</c:v>
                </c:pt>
                <c:pt idx="81">
                  <c:v>8.0999999999999872</c:v>
                </c:pt>
                <c:pt idx="82">
                  <c:v>8.1999999999999869</c:v>
                </c:pt>
                <c:pt idx="83">
                  <c:v>8.2999999999999865</c:v>
                </c:pt>
                <c:pt idx="84">
                  <c:v>8.3999999999999861</c:v>
                </c:pt>
                <c:pt idx="85">
                  <c:v>8.4999999999999858</c:v>
                </c:pt>
                <c:pt idx="86">
                  <c:v>8.5999999999999854</c:v>
                </c:pt>
                <c:pt idx="87">
                  <c:v>8.6999999999999851</c:v>
                </c:pt>
                <c:pt idx="88">
                  <c:v>8.7999999999999847</c:v>
                </c:pt>
                <c:pt idx="89">
                  <c:v>8.8999999999999844</c:v>
                </c:pt>
                <c:pt idx="90">
                  <c:v>8.999999999999984</c:v>
                </c:pt>
                <c:pt idx="91">
                  <c:v>9.0999999999999837</c:v>
                </c:pt>
                <c:pt idx="92">
                  <c:v>9.1999999999999833</c:v>
                </c:pt>
                <c:pt idx="93">
                  <c:v>9.2999999999999829</c:v>
                </c:pt>
                <c:pt idx="94">
                  <c:v>9.3999999999999826</c:v>
                </c:pt>
                <c:pt idx="95">
                  <c:v>9.4999999999999822</c:v>
                </c:pt>
                <c:pt idx="96">
                  <c:v>9.5999999999999819</c:v>
                </c:pt>
                <c:pt idx="97">
                  <c:v>9.6999999999999815</c:v>
                </c:pt>
                <c:pt idx="98">
                  <c:v>9.7999999999999812</c:v>
                </c:pt>
                <c:pt idx="99">
                  <c:v>9.8999999999999808</c:v>
                </c:pt>
                <c:pt idx="100">
                  <c:v>9.9999999999999805</c:v>
                </c:pt>
              </c:numCache>
            </c:numRef>
          </c:xVal>
          <c:yVal>
            <c:numRef>
              <c:f>Weighted!$C$26:$C$126</c:f>
              <c:numCache>
                <c:formatCode>0.0</c:formatCode>
                <c:ptCount val="101"/>
                <c:pt idx="0">
                  <c:v>162.30602711107304</c:v>
                </c:pt>
                <c:pt idx="1">
                  <c:v>522.26851271468604</c:v>
                </c:pt>
                <c:pt idx="2">
                  <c:v>876.9628672934856</c:v>
                </c:pt>
                <c:pt idx="3">
                  <c:v>1227.4164025454161</c:v>
                </c:pt>
                <c:pt idx="4">
                  <c:v>1574.4655739118539</c:v>
                </c:pt>
                <c:pt idx="5">
                  <c:v>1918.7763809713601</c:v>
                </c:pt>
                <c:pt idx="6">
                  <c:v>2260.8734735168587</c:v>
                </c:pt>
                <c:pt idx="7">
                  <c:v>2601.1688464534636</c:v>
                </c:pt>
                <c:pt idx="8">
                  <c:v>2939.986539484235</c:v>
                </c:pt>
                <c:pt idx="9">
                  <c:v>3277.5825591237976</c:v>
                </c:pt>
                <c:pt idx="10">
                  <c:v>3614.160418562582</c:v>
                </c:pt>
                <c:pt idx="11">
                  <c:v>3949.8830577254048</c:v>
                </c:pt>
                <c:pt idx="12">
                  <c:v>4284.8819212871085</c:v>
                </c:pt>
                <c:pt idx="13">
                  <c:v>4619.2638624582705</c:v>
                </c:pt>
                <c:pt idx="14">
                  <c:v>4953.1164044032994</c:v>
                </c:pt>
                <c:pt idx="15">
                  <c:v>5286.5117672404876</c:v>
                </c:pt>
                <c:pt idx="16">
                  <c:v>5619.5099675643723</c:v>
                </c:pt>
                <c:pt idx="17">
                  <c:v>5952.1612193372466</c:v>
                </c:pt>
                <c:pt idx="18">
                  <c:v>6284.5078062427701</c:v>
                </c:pt>
                <c:pt idx="19">
                  <c:v>6616.5855520002151</c:v>
                </c:pt>
                <c:pt idx="20">
                  <c:v>6948.4249829921537</c:v>
                </c:pt>
                <c:pt idx="21">
                  <c:v>7280.0522538915975</c:v>
                </c:pt>
                <c:pt idx="22">
                  <c:v>7611.4898895265669</c:v>
                </c:pt>
                <c:pt idx="23">
                  <c:v>7942.7573833149081</c:v>
                </c:pt>
                <c:pt idx="24">
                  <c:v>8273.8716830145568</c:v>
                </c:pt>
                <c:pt idx="25">
                  <c:v>8604.8475873743228</c:v>
                </c:pt>
                <c:pt idx="26">
                  <c:v>8935.6980718926534</c:v>
                </c:pt>
                <c:pt idx="27">
                  <c:v>9266.4345578288994</c:v>
                </c:pt>
                <c:pt idx="28">
                  <c:v>9597.0671355233062</c:v>
                </c:pt>
                <c:pt idx="29">
                  <c:v>9927.6047507202056</c:v>
                </c:pt>
                <c:pt idx="30">
                  <c:v>10258.055360771852</c:v>
                </c:pt>
                <c:pt idx="31">
                  <c:v>10588.426066193961</c:v>
                </c:pt>
                <c:pt idx="32">
                  <c:v>10918.723221949313</c:v>
                </c:pt>
                <c:pt idx="33">
                  <c:v>11248.952531978623</c:v>
                </c:pt>
                <c:pt idx="34">
                  <c:v>11579.119129823168</c:v>
                </c:pt>
                <c:pt idx="35">
                  <c:v>11909.227647649681</c:v>
                </c:pt>
                <c:pt idx="36">
                  <c:v>12239.282275563133</c:v>
                </c:pt>
                <c:pt idx="37">
                  <c:v>12569.286812753409</c:v>
                </c:pt>
                <c:pt idx="38">
                  <c:v>12899.244711748934</c:v>
                </c:pt>
                <c:pt idx="39">
                  <c:v>13229.159116830047</c:v>
                </c:pt>
                <c:pt idx="40">
                  <c:v>13559.032897476272</c:v>
                </c:pt>
                <c:pt idx="41">
                  <c:v>13888.868677576223</c:v>
                </c:pt>
                <c:pt idx="42">
                  <c:v>14218.668861009872</c:v>
                </c:pt>
                <c:pt idx="43">
                  <c:v>14548.435654115256</c:v>
                </c:pt>
                <c:pt idx="44">
                  <c:v>14878.171085471158</c:v>
                </c:pt>
                <c:pt idx="45">
                  <c:v>15207.877023360696</c:v>
                </c:pt>
                <c:pt idx="46">
                  <c:v>15537.555191225363</c:v>
                </c:pt>
                <c:pt idx="47">
                  <c:v>15867.207181373004</c:v>
                </c:pt>
                <c:pt idx="48">
                  <c:v>16196.834467164599</c:v>
                </c:pt>
                <c:pt idx="49">
                  <c:v>16526.438413872394</c:v>
                </c:pt>
                <c:pt idx="50">
                  <c:v>16856.020288374664</c:v>
                </c:pt>
                <c:pt idx="51">
                  <c:v>17185.581267829417</c:v>
                </c:pt>
                <c:pt idx="52">
                  <c:v>17515.122447449838</c:v>
                </c:pt>
                <c:pt idx="53">
                  <c:v>17844.644847487787</c:v>
                </c:pt>
                <c:pt idx="54">
                  <c:v>18174.149419517562</c:v>
                </c:pt>
                <c:pt idx="55">
                  <c:v>18503.637052100061</c:v>
                </c:pt>
                <c:pt idx="56">
                  <c:v>18833.108575897291</c:v>
                </c:pt>
                <c:pt idx="57">
                  <c:v>19162.564768298216</c:v>
                </c:pt>
                <c:pt idx="58">
                  <c:v>19492.006357609418</c:v>
                </c:pt>
                <c:pt idx="59">
                  <c:v>19821.434026857467</c:v>
                </c:pt>
                <c:pt idx="60">
                  <c:v>20150.848417244179</c:v>
                </c:pt>
                <c:pt idx="61">
                  <c:v>20480.250131291108</c:v>
                </c:pt>
                <c:pt idx="62">
                  <c:v>20809.639735705299</c:v>
                </c:pt>
                <c:pt idx="63">
                  <c:v>21139.017763994631</c:v>
                </c:pt>
                <c:pt idx="64">
                  <c:v>21468.384718857837</c:v>
                </c:pt>
                <c:pt idx="65">
                  <c:v>21797.741074371519</c:v>
                </c:pt>
                <c:pt idx="66">
                  <c:v>22127.087277993873</c:v>
                </c:pt>
                <c:pt idx="67">
                  <c:v>22456.423752402814</c:v>
                </c:pt>
                <c:pt idx="68">
                  <c:v>22785.750897184203</c:v>
                </c:pt>
                <c:pt idx="69">
                  <c:v>23115.069090384201</c:v>
                </c:pt>
                <c:pt idx="70">
                  <c:v>23444.378689938305</c:v>
                </c:pt>
                <c:pt idx="71">
                  <c:v>23773.680034988367</c:v>
                </c:pt>
                <c:pt idx="72">
                  <c:v>24102.973447097655</c:v>
                </c:pt>
                <c:pt idx="73">
                  <c:v>24432.25923137298</c:v>
                </c:pt>
                <c:pt idx="74">
                  <c:v>24761.537677502198</c:v>
                </c:pt>
                <c:pt idx="75">
                  <c:v>25090.809060714269</c:v>
                </c:pt>
                <c:pt idx="76">
                  <c:v>25420.073642668627</c:v>
                </c:pt>
                <c:pt idx="77">
                  <c:v>25749.331672279815</c:v>
                </c:pt>
                <c:pt idx="78">
                  <c:v>26078.583386482795</c:v>
                </c:pt>
                <c:pt idx="79">
                  <c:v>26407.829010943882</c:v>
                </c:pt>
                <c:pt idx="80">
                  <c:v>26737.068760721704</c:v>
                </c:pt>
                <c:pt idx="81">
                  <c:v>27066.302840882243</c:v>
                </c:pt>
                <c:pt idx="82">
                  <c:v>27395.531447071688</c:v>
                </c:pt>
                <c:pt idx="83">
                  <c:v>27724.754766050311</c:v>
                </c:pt>
                <c:pt idx="84">
                  <c:v>28053.972976190616</c:v>
                </c:pt>
                <c:pt idx="85">
                  <c:v>28383.186247942227</c:v>
                </c:pt>
                <c:pt idx="86">
                  <c:v>28712.394744266396</c:v>
                </c:pt>
                <c:pt idx="87">
                  <c:v>29041.598621042169</c:v>
                </c:pt>
                <c:pt idx="88">
                  <c:v>29370.79802744649</c:v>
                </c:pt>
                <c:pt idx="89">
                  <c:v>29699.993106310078</c:v>
                </c:pt>
                <c:pt idx="90">
                  <c:v>30029.183994450916</c:v>
                </c:pt>
                <c:pt idx="91">
                  <c:v>30358.370822986963</c:v>
                </c:pt>
                <c:pt idx="92">
                  <c:v>30687.553717629551</c:v>
                </c:pt>
                <c:pt idx="93">
                  <c:v>31016.732798958881</c:v>
                </c:pt>
                <c:pt idx="94">
                  <c:v>31345.908182682881</c:v>
                </c:pt>
                <c:pt idx="95">
                  <c:v>31675.07997988052</c:v>
                </c:pt>
                <c:pt idx="96">
                  <c:v>32004.248297230755</c:v>
                </c:pt>
                <c:pt idx="97">
                  <c:v>32333.413237228</c:v>
                </c:pt>
                <c:pt idx="98">
                  <c:v>32662.574898385097</c:v>
                </c:pt>
                <c:pt idx="99">
                  <c:v>32991.733375424577</c:v>
                </c:pt>
                <c:pt idx="100">
                  <c:v>33320.88875945902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45C-4A6A-AB8F-68E6B2FD335D}"/>
            </c:ext>
          </c:extLst>
        </c:ser>
        <c:ser>
          <c:idx val="2"/>
          <c:order val="2"/>
          <c:spPr>
            <a:ln w="12700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Weighted!$A$26:$A$126</c:f>
              <c:numCache>
                <c:formatCode>General</c:formatCode>
                <c:ptCount val="10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0.30000000000000004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0.79999999999999993</c:v>
                </c:pt>
                <c:pt idx="9">
                  <c:v>0.89999999999999991</c:v>
                </c:pt>
                <c:pt idx="10">
                  <c:v>0.99999999999999989</c:v>
                </c:pt>
                <c:pt idx="11">
                  <c:v>1.0999999999999999</c:v>
                </c:pt>
                <c:pt idx="12">
                  <c:v>1.2</c:v>
                </c:pt>
                <c:pt idx="13">
                  <c:v>1.3</c:v>
                </c:pt>
                <c:pt idx="14">
                  <c:v>1.4000000000000001</c:v>
                </c:pt>
                <c:pt idx="15">
                  <c:v>1.5000000000000002</c:v>
                </c:pt>
                <c:pt idx="16">
                  <c:v>1.6000000000000003</c:v>
                </c:pt>
                <c:pt idx="17">
                  <c:v>1.7000000000000004</c:v>
                </c:pt>
                <c:pt idx="18">
                  <c:v>1.8000000000000005</c:v>
                </c:pt>
                <c:pt idx="19">
                  <c:v>1.9000000000000006</c:v>
                </c:pt>
                <c:pt idx="20">
                  <c:v>2.0000000000000004</c:v>
                </c:pt>
                <c:pt idx="21">
                  <c:v>2.1000000000000005</c:v>
                </c:pt>
                <c:pt idx="22">
                  <c:v>2.2000000000000006</c:v>
                </c:pt>
                <c:pt idx="23">
                  <c:v>2.3000000000000007</c:v>
                </c:pt>
                <c:pt idx="24">
                  <c:v>2.4000000000000008</c:v>
                </c:pt>
                <c:pt idx="25">
                  <c:v>2.5000000000000009</c:v>
                </c:pt>
                <c:pt idx="26">
                  <c:v>2.600000000000001</c:v>
                </c:pt>
                <c:pt idx="27">
                  <c:v>2.7000000000000011</c:v>
                </c:pt>
                <c:pt idx="28">
                  <c:v>2.8000000000000012</c:v>
                </c:pt>
                <c:pt idx="29">
                  <c:v>2.9000000000000012</c:v>
                </c:pt>
                <c:pt idx="30">
                  <c:v>3.0000000000000013</c:v>
                </c:pt>
                <c:pt idx="31">
                  <c:v>3.1000000000000014</c:v>
                </c:pt>
                <c:pt idx="32">
                  <c:v>3.2000000000000015</c:v>
                </c:pt>
                <c:pt idx="33">
                  <c:v>3.3000000000000016</c:v>
                </c:pt>
                <c:pt idx="34">
                  <c:v>3.4000000000000017</c:v>
                </c:pt>
                <c:pt idx="35">
                  <c:v>3.5000000000000018</c:v>
                </c:pt>
                <c:pt idx="36">
                  <c:v>3.6000000000000019</c:v>
                </c:pt>
                <c:pt idx="37">
                  <c:v>3.700000000000002</c:v>
                </c:pt>
                <c:pt idx="38">
                  <c:v>3.800000000000002</c:v>
                </c:pt>
                <c:pt idx="39">
                  <c:v>3.9000000000000021</c:v>
                </c:pt>
                <c:pt idx="40">
                  <c:v>4.0000000000000018</c:v>
                </c:pt>
                <c:pt idx="41">
                  <c:v>4.1000000000000014</c:v>
                </c:pt>
                <c:pt idx="42">
                  <c:v>4.2000000000000011</c:v>
                </c:pt>
                <c:pt idx="43">
                  <c:v>4.3000000000000007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4.6999999999999993</c:v>
                </c:pt>
                <c:pt idx="48">
                  <c:v>4.7999999999999989</c:v>
                </c:pt>
                <c:pt idx="49">
                  <c:v>4.8999999999999986</c:v>
                </c:pt>
                <c:pt idx="50">
                  <c:v>4.9999999999999982</c:v>
                </c:pt>
                <c:pt idx="51">
                  <c:v>5.0999999999999979</c:v>
                </c:pt>
                <c:pt idx="52">
                  <c:v>5.1999999999999975</c:v>
                </c:pt>
                <c:pt idx="53">
                  <c:v>5.2999999999999972</c:v>
                </c:pt>
                <c:pt idx="54">
                  <c:v>5.3999999999999968</c:v>
                </c:pt>
                <c:pt idx="55">
                  <c:v>5.4999999999999964</c:v>
                </c:pt>
                <c:pt idx="56">
                  <c:v>5.5999999999999961</c:v>
                </c:pt>
                <c:pt idx="57">
                  <c:v>5.6999999999999957</c:v>
                </c:pt>
                <c:pt idx="58">
                  <c:v>5.7999999999999954</c:v>
                </c:pt>
                <c:pt idx="59">
                  <c:v>5.899999999999995</c:v>
                </c:pt>
                <c:pt idx="60">
                  <c:v>5.9999999999999947</c:v>
                </c:pt>
                <c:pt idx="61">
                  <c:v>6.0999999999999943</c:v>
                </c:pt>
                <c:pt idx="62">
                  <c:v>6.199999999999994</c:v>
                </c:pt>
                <c:pt idx="63">
                  <c:v>6.2999999999999936</c:v>
                </c:pt>
                <c:pt idx="64">
                  <c:v>6.3999999999999932</c:v>
                </c:pt>
                <c:pt idx="65">
                  <c:v>6.4999999999999929</c:v>
                </c:pt>
                <c:pt idx="66">
                  <c:v>6.5999999999999925</c:v>
                </c:pt>
                <c:pt idx="67">
                  <c:v>6.6999999999999922</c:v>
                </c:pt>
                <c:pt idx="68">
                  <c:v>6.7999999999999918</c:v>
                </c:pt>
                <c:pt idx="69">
                  <c:v>6.8999999999999915</c:v>
                </c:pt>
                <c:pt idx="70">
                  <c:v>6.9999999999999911</c:v>
                </c:pt>
                <c:pt idx="71">
                  <c:v>7.0999999999999908</c:v>
                </c:pt>
                <c:pt idx="72">
                  <c:v>7.1999999999999904</c:v>
                </c:pt>
                <c:pt idx="73">
                  <c:v>7.2999999999999901</c:v>
                </c:pt>
                <c:pt idx="74">
                  <c:v>7.3999999999999897</c:v>
                </c:pt>
                <c:pt idx="75">
                  <c:v>7.4999999999999893</c:v>
                </c:pt>
                <c:pt idx="76">
                  <c:v>7.599999999999989</c:v>
                </c:pt>
                <c:pt idx="77">
                  <c:v>7.6999999999999886</c:v>
                </c:pt>
                <c:pt idx="78">
                  <c:v>7.7999999999999883</c:v>
                </c:pt>
                <c:pt idx="79">
                  <c:v>7.8999999999999879</c:v>
                </c:pt>
                <c:pt idx="80">
                  <c:v>7.9999999999999876</c:v>
                </c:pt>
                <c:pt idx="81">
                  <c:v>8.0999999999999872</c:v>
                </c:pt>
                <c:pt idx="82">
                  <c:v>8.1999999999999869</c:v>
                </c:pt>
                <c:pt idx="83">
                  <c:v>8.2999999999999865</c:v>
                </c:pt>
                <c:pt idx="84">
                  <c:v>8.3999999999999861</c:v>
                </c:pt>
                <c:pt idx="85">
                  <c:v>8.4999999999999858</c:v>
                </c:pt>
                <c:pt idx="86">
                  <c:v>8.5999999999999854</c:v>
                </c:pt>
                <c:pt idx="87">
                  <c:v>8.6999999999999851</c:v>
                </c:pt>
                <c:pt idx="88">
                  <c:v>8.7999999999999847</c:v>
                </c:pt>
                <c:pt idx="89">
                  <c:v>8.8999999999999844</c:v>
                </c:pt>
                <c:pt idx="90">
                  <c:v>8.999999999999984</c:v>
                </c:pt>
                <c:pt idx="91">
                  <c:v>9.0999999999999837</c:v>
                </c:pt>
                <c:pt idx="92">
                  <c:v>9.1999999999999833</c:v>
                </c:pt>
                <c:pt idx="93">
                  <c:v>9.2999999999999829</c:v>
                </c:pt>
                <c:pt idx="94">
                  <c:v>9.3999999999999826</c:v>
                </c:pt>
                <c:pt idx="95">
                  <c:v>9.4999999999999822</c:v>
                </c:pt>
                <c:pt idx="96">
                  <c:v>9.5999999999999819</c:v>
                </c:pt>
                <c:pt idx="97">
                  <c:v>9.6999999999999815</c:v>
                </c:pt>
                <c:pt idx="98">
                  <c:v>9.7999999999999812</c:v>
                </c:pt>
                <c:pt idx="99">
                  <c:v>9.8999999999999808</c:v>
                </c:pt>
                <c:pt idx="100">
                  <c:v>9.9999999999999805</c:v>
                </c:pt>
              </c:numCache>
            </c:numRef>
          </c:xVal>
          <c:yVal>
            <c:numRef>
              <c:f>Weighted!$D$26:$D$126</c:f>
              <c:numCache>
                <c:formatCode>0.0</c:formatCode>
                <c:ptCount val="101"/>
                <c:pt idx="0">
                  <c:v>1364.6327077897226</c:v>
                </c:pt>
                <c:pt idx="1">
                  <c:v>1811.0613263501214</c:v>
                </c:pt>
                <c:pt idx="2">
                  <c:v>2262.7580759353336</c:v>
                </c:pt>
                <c:pt idx="3">
                  <c:v>2718.6956448474148</c:v>
                </c:pt>
                <c:pt idx="4">
                  <c:v>3178.0375776449887</c:v>
                </c:pt>
                <c:pt idx="5">
                  <c:v>3640.1178747494937</c:v>
                </c:pt>
                <c:pt idx="6">
                  <c:v>4104.4118863680069</c:v>
                </c:pt>
                <c:pt idx="7">
                  <c:v>4570.5076175954127</c:v>
                </c:pt>
                <c:pt idx="8">
                  <c:v>5038.0810287286531</c:v>
                </c:pt>
                <c:pt idx="9">
                  <c:v>5506.8761132531017</c:v>
                </c:pt>
                <c:pt idx="10">
                  <c:v>5976.6893579783282</c:v>
                </c:pt>
                <c:pt idx="11">
                  <c:v>6447.3578229795166</c:v>
                </c:pt>
                <c:pt idx="12">
                  <c:v>6918.750063581826</c:v>
                </c:pt>
                <c:pt idx="13">
                  <c:v>7390.7592265746753</c:v>
                </c:pt>
                <c:pt idx="14">
                  <c:v>7863.2977887936595</c:v>
                </c:pt>
                <c:pt idx="15">
                  <c:v>8336.2935301204816</c:v>
                </c:pt>
                <c:pt idx="16">
                  <c:v>8809.6864339606109</c:v>
                </c:pt>
                <c:pt idx="17">
                  <c:v>9283.426286351747</c:v>
                </c:pt>
                <c:pt idx="18">
                  <c:v>9757.4708036102384</c:v>
                </c:pt>
                <c:pt idx="19">
                  <c:v>10231.784162016804</c:v>
                </c:pt>
                <c:pt idx="20">
                  <c:v>10706.335835188875</c:v>
                </c:pt>
                <c:pt idx="21">
                  <c:v>11181.099668453444</c:v>
                </c:pt>
                <c:pt idx="22">
                  <c:v>11656.053136982488</c:v>
                </c:pt>
                <c:pt idx="23">
                  <c:v>12131.17674735816</c:v>
                </c:pt>
                <c:pt idx="24">
                  <c:v>12606.453551822524</c:v>
                </c:pt>
                <c:pt idx="25">
                  <c:v>13081.868751626767</c:v>
                </c:pt>
                <c:pt idx="26">
                  <c:v>13557.40937127245</c:v>
                </c:pt>
                <c:pt idx="27">
                  <c:v>14033.063989500217</c:v>
                </c:pt>
                <c:pt idx="28">
                  <c:v>14508.822515969823</c:v>
                </c:pt>
                <c:pt idx="29">
                  <c:v>14984.676004936933</c:v>
                </c:pt>
                <c:pt idx="30">
                  <c:v>15460.6164990493</c:v>
                </c:pt>
                <c:pt idx="31">
                  <c:v>15936.636897791204</c:v>
                </c:pt>
                <c:pt idx="32">
                  <c:v>16412.730846199865</c:v>
                </c:pt>
                <c:pt idx="33">
                  <c:v>16888.892640334569</c:v>
                </c:pt>
                <c:pt idx="34">
                  <c:v>17365.117146654033</c:v>
                </c:pt>
                <c:pt idx="35">
                  <c:v>17841.399732991533</c:v>
                </c:pt>
                <c:pt idx="36">
                  <c:v>18317.736209242095</c:v>
                </c:pt>
                <c:pt idx="37">
                  <c:v>18794.122776215831</c:v>
                </c:pt>
                <c:pt idx="38">
                  <c:v>19270.555981384314</c:v>
                </c:pt>
                <c:pt idx="39">
                  <c:v>19747.032680467211</c:v>
                </c:pt>
                <c:pt idx="40">
                  <c:v>20223.550003984994</c:v>
                </c:pt>
                <c:pt idx="41">
                  <c:v>20700.105328049052</c:v>
                </c:pt>
                <c:pt idx="42">
                  <c:v>21176.696248779415</c:v>
                </c:pt>
                <c:pt idx="43">
                  <c:v>21653.320559838041</c:v>
                </c:pt>
                <c:pt idx="44">
                  <c:v>22129.97623264615</c:v>
                </c:pt>
                <c:pt idx="45">
                  <c:v>22606.66139892062</c:v>
                </c:pt>
                <c:pt idx="46">
                  <c:v>23083.37433521996</c:v>
                </c:pt>
                <c:pt idx="47">
                  <c:v>23560.113449236331</c:v>
                </c:pt>
                <c:pt idx="48">
                  <c:v>24036.877267608746</c:v>
                </c:pt>
                <c:pt idx="49">
                  <c:v>24513.664425064959</c:v>
                </c:pt>
                <c:pt idx="50">
                  <c:v>24990.473654726691</c:v>
                </c:pt>
                <c:pt idx="51">
                  <c:v>25467.303779435948</c:v>
                </c:pt>
                <c:pt idx="52">
                  <c:v>25944.153703979537</c:v>
                </c:pt>
                <c:pt idx="53">
                  <c:v>26421.022408105597</c:v>
                </c:pt>
                <c:pt idx="54">
                  <c:v>26897.908940239831</c:v>
                </c:pt>
                <c:pt idx="55">
                  <c:v>27374.812411821342</c:v>
                </c:pt>
                <c:pt idx="56">
                  <c:v>27851.731992188121</c:v>
                </c:pt>
                <c:pt idx="57">
                  <c:v>28328.666903951205</c:v>
                </c:pt>
                <c:pt idx="58">
                  <c:v>28805.616418804013</c:v>
                </c:pt>
                <c:pt idx="59">
                  <c:v>29282.579853719966</c:v>
                </c:pt>
                <c:pt idx="60">
                  <c:v>29759.556567497264</c:v>
                </c:pt>
                <c:pt idx="61">
                  <c:v>30236.545957614344</c:v>
                </c:pt>
                <c:pt idx="62">
                  <c:v>30713.547457364162</c:v>
                </c:pt>
                <c:pt idx="63">
                  <c:v>31190.56053323884</c:v>
                </c:pt>
                <c:pt idx="64">
                  <c:v>31667.584682539644</c:v>
                </c:pt>
                <c:pt idx="65">
                  <c:v>32144.619431189971</c:v>
                </c:pt>
                <c:pt idx="66">
                  <c:v>32621.664331731627</c:v>
                </c:pt>
                <c:pt idx="67">
                  <c:v>33098.718961486695</c:v>
                </c:pt>
                <c:pt idx="68">
                  <c:v>33575.782920869307</c:v>
                </c:pt>
                <c:pt idx="69">
                  <c:v>34052.855831833323</c:v>
                </c:pt>
                <c:pt idx="70">
                  <c:v>34529.937336443225</c:v>
                </c:pt>
                <c:pt idx="71">
                  <c:v>35007.027095557169</c:v>
                </c:pt>
                <c:pt idx="72">
                  <c:v>35484.124787611894</c:v>
                </c:pt>
                <c:pt idx="73">
                  <c:v>35961.230107500582</c:v>
                </c:pt>
                <c:pt idx="74">
                  <c:v>36438.342765535366</c:v>
                </c:pt>
                <c:pt idx="75">
                  <c:v>36915.462486487304</c:v>
                </c:pt>
                <c:pt idx="76">
                  <c:v>37392.589008696959</c:v>
                </c:pt>
                <c:pt idx="77">
                  <c:v>37869.722083249784</c:v>
                </c:pt>
                <c:pt idx="78">
                  <c:v>38346.861473210804</c:v>
                </c:pt>
                <c:pt idx="79">
                  <c:v>38824.006952913725</c:v>
                </c:pt>
                <c:pt idx="80">
                  <c:v>39301.158307299913</c:v>
                </c:pt>
                <c:pt idx="81">
                  <c:v>39778.315331303384</c:v>
                </c:pt>
                <c:pt idx="82">
                  <c:v>40255.477829277967</c:v>
                </c:pt>
                <c:pt idx="83">
                  <c:v>40732.645614463319</c:v>
                </c:pt>
                <c:pt idx="84">
                  <c:v>41209.818508487027</c:v>
                </c:pt>
                <c:pt idx="85">
                  <c:v>41686.996340899423</c:v>
                </c:pt>
                <c:pt idx="86">
                  <c:v>42164.17894873926</c:v>
                </c:pt>
                <c:pt idx="87">
                  <c:v>42641.3661761275</c:v>
                </c:pt>
                <c:pt idx="88">
                  <c:v>43118.557873887185</c:v>
                </c:pt>
                <c:pt idx="89">
                  <c:v>43595.753899187606</c:v>
                </c:pt>
                <c:pt idx="90">
                  <c:v>44072.954115210778</c:v>
                </c:pt>
                <c:pt idx="91">
                  <c:v>44550.15839083874</c:v>
                </c:pt>
                <c:pt idx="92">
                  <c:v>45027.366600360168</c:v>
                </c:pt>
                <c:pt idx="93">
                  <c:v>45504.578623194844</c:v>
                </c:pt>
                <c:pt idx="94">
                  <c:v>45981.794343634851</c:v>
                </c:pt>
                <c:pt idx="95">
                  <c:v>46459.01365060122</c:v>
                </c:pt>
                <c:pt idx="96">
                  <c:v>46936.236437414998</c:v>
                </c:pt>
                <c:pt idx="97">
                  <c:v>47413.462601581763</c:v>
                </c:pt>
                <c:pt idx="98">
                  <c:v>47890.692044588679</c:v>
                </c:pt>
                <c:pt idx="99">
                  <c:v>48367.924671713205</c:v>
                </c:pt>
                <c:pt idx="100">
                  <c:v>48845.160391842772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45C-4A6A-AB8F-68E6B2FD335D}"/>
            </c:ext>
          </c:extLst>
        </c:ser>
        <c:ser>
          <c:idx val="3"/>
          <c:order val="3"/>
          <c:spPr>
            <a:ln w="127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xVal>
            <c:numRef>
              <c:f>Weighted!$G$4:$G$5</c:f>
              <c:numCache>
                <c:formatCode>General</c:formatCode>
                <c:ptCount val="2"/>
                <c:pt idx="0">
                  <c:v>0</c:v>
                </c:pt>
                <c:pt idx="1">
                  <c:v>10</c:v>
                </c:pt>
              </c:numCache>
            </c:numRef>
          </c:xVal>
          <c:yVal>
            <c:numRef>
              <c:f>Weighted!$H$4:$H$5</c:f>
              <c:numCache>
                <c:formatCode>0.0</c:formatCode>
                <c:ptCount val="2"/>
                <c:pt idx="0">
                  <c:v>27399.666666666668</c:v>
                </c:pt>
                <c:pt idx="1">
                  <c:v>27399.666666666668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45C-4A6A-AB8F-68E6B2FD33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8128687"/>
        <c:axId val="958130127"/>
      </c:scatterChart>
      <c:valAx>
        <c:axId val="958128687"/>
        <c:scaling>
          <c:orientation val="minMax"/>
          <c:max val="11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Concentration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8130127"/>
        <c:crosses val="autoZero"/>
        <c:crossBetween val="midCat"/>
      </c:valAx>
      <c:valAx>
        <c:axId val="958130127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Signal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8128687"/>
        <c:crosses val="autoZero"/>
        <c:crossBetween val="midCat"/>
        <c:majorUnit val="100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SD model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6.4642825896762901E-2"/>
                  <c:y val="0.2909843881971501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Weighted!$B$2:$B$7</c:f>
              <c:numCache>
                <c:formatCode>0.0</c:formatCode>
                <c:ptCount val="6"/>
                <c:pt idx="0">
                  <c:v>783.66666666666663</c:v>
                </c:pt>
                <c:pt idx="1">
                  <c:v>8586.3333333333339</c:v>
                </c:pt>
                <c:pt idx="2">
                  <c:v>15698.666666666666</c:v>
                </c:pt>
                <c:pt idx="3">
                  <c:v>27645.333333333332</c:v>
                </c:pt>
                <c:pt idx="4">
                  <c:v>32775.666666666664</c:v>
                </c:pt>
                <c:pt idx="5">
                  <c:v>41646.333333333336</c:v>
                </c:pt>
              </c:numCache>
            </c:numRef>
          </c:xVal>
          <c:yVal>
            <c:numRef>
              <c:f>Weighted!$C$2:$C$7</c:f>
              <c:numCache>
                <c:formatCode>#,##0.0</c:formatCode>
                <c:ptCount val="6"/>
                <c:pt idx="0">
                  <c:v>181.67217117042938</c:v>
                </c:pt>
                <c:pt idx="1">
                  <c:v>907.64720263131039</c:v>
                </c:pt>
                <c:pt idx="2">
                  <c:v>875.1389096087039</c:v>
                </c:pt>
                <c:pt idx="3">
                  <c:v>1403.1462662332976</c:v>
                </c:pt>
                <c:pt idx="4">
                  <c:v>1539.1644197781834</c:v>
                </c:pt>
                <c:pt idx="5">
                  <c:v>3024.4796981372679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870-4B98-B142-7FAAC9AC44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9333567"/>
        <c:axId val="1379326367"/>
      </c:scatterChart>
      <c:valAx>
        <c:axId val="1379333567"/>
        <c:scaling>
          <c:orientation val="minMax"/>
          <c:max val="450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Signal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9326367"/>
        <c:crosses val="autoZero"/>
        <c:crossBetween val="midCat"/>
        <c:majorUnit val="10000"/>
      </c:valAx>
      <c:valAx>
        <c:axId val="1379326367"/>
        <c:scaling>
          <c:orientation val="minMax"/>
          <c:max val="35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Standard deviation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9333567"/>
        <c:crosses val="autoZero"/>
        <c:crossBetween val="midCat"/>
        <c:majorUnit val="10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216694</xdr:colOff>
      <xdr:row>0</xdr:row>
      <xdr:rowOff>0</xdr:rowOff>
    </xdr:from>
    <xdr:to>
      <xdr:col>14</xdr:col>
      <xdr:colOff>371476</xdr:colOff>
      <xdr:row>16</xdr:row>
      <xdr:rowOff>159544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3D91FFD-1B5B-8067-E765-4BDB54A5FE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121445</xdr:colOff>
      <xdr:row>0</xdr:row>
      <xdr:rowOff>0</xdr:rowOff>
    </xdr:from>
    <xdr:to>
      <xdr:col>11</xdr:col>
      <xdr:colOff>159545</xdr:colOff>
      <xdr:row>15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F4F6FBF-102F-FCF1-2785-5B23FDD81E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183356</xdr:colOff>
      <xdr:row>0</xdr:row>
      <xdr:rowOff>23813</xdr:rowOff>
    </xdr:from>
    <xdr:to>
      <xdr:col>18</xdr:col>
      <xdr:colOff>221456</xdr:colOff>
      <xdr:row>15</xdr:row>
      <xdr:rowOff>52388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5FA762E-4BF7-7DA6-51AB-8B4161A7E5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66A6300-A47D-4656-8744-48480DA2E0E3}">
  <we:reference id="81ae7f57-2760-4043-a9cb-e0d36209e808" version="1.3.0.0" store="EXCatalog" storeType="EXCatalog"/>
  <we:alternateReferences>
    <we:reference id="WA200003696" version="1.3.0.0" store="en-US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2B89A-08B8-4AF2-8658-E2087BCAC700}">
  <dimension ref="A1:S62"/>
  <sheetViews>
    <sheetView tabSelected="1" workbookViewId="0">
      <selection activeCell="F23" sqref="F23"/>
    </sheetView>
  </sheetViews>
  <sheetFormatPr defaultRowHeight="14.25" x14ac:dyDescent="0.45"/>
  <sheetData>
    <row r="1" spans="1:19" x14ac:dyDescent="0.45">
      <c r="A1" s="1" t="s">
        <v>0</v>
      </c>
      <c r="B1" s="1" t="s">
        <v>1</v>
      </c>
    </row>
    <row r="2" spans="1:19" ht="15.75" x14ac:dyDescent="0.5">
      <c r="A2" s="2">
        <v>0</v>
      </c>
      <c r="B2" s="3">
        <v>7.059754027279555E-2</v>
      </c>
      <c r="C2" s="2"/>
      <c r="D2" s="2"/>
      <c r="E2" s="2"/>
      <c r="F2" s="2"/>
      <c r="G2" s="2"/>
      <c r="I2" s="2">
        <v>0</v>
      </c>
      <c r="J2" s="2">
        <f>y_u</f>
        <v>0.65500000000000003</v>
      </c>
      <c r="R2" s="5" t="str">
        <f ca="1">_xlfn.FORMULATEXT(R3)</f>
        <v>=TAKE(L.PolyPred(Y,X,Q3,2),,-2)</v>
      </c>
    </row>
    <row r="3" spans="1:19" x14ac:dyDescent="0.45">
      <c r="A3" s="2">
        <v>5</v>
      </c>
      <c r="B3" s="3">
        <v>0.17871396485202723</v>
      </c>
      <c r="C3" s="2"/>
      <c r="D3" s="2"/>
      <c r="E3" s="2"/>
      <c r="F3" s="2"/>
      <c r="G3" s="2"/>
      <c r="I3" s="2">
        <v>60</v>
      </c>
      <c r="J3" s="2">
        <f>y_u</f>
        <v>0.65500000000000003</v>
      </c>
      <c r="Q3" s="2" cm="1">
        <f t="array" ref="Q3:Q62">_xlfn.SEQUENCE(60,,1,1)</f>
        <v>1</v>
      </c>
      <c r="R3" s="2" cm="1">
        <f t="array" ref="R3:S3">_xlfn.TAKE(L.PolyPred(Y,X,Q3,2),,-2)</f>
        <v>-3.3559121347340459E-3</v>
      </c>
      <c r="S3" s="2">
        <v>0.1893910195124042</v>
      </c>
    </row>
    <row r="4" spans="1:19" x14ac:dyDescent="0.45">
      <c r="A4" s="2">
        <v>10</v>
      </c>
      <c r="B4" s="3">
        <v>0.32617154424255135</v>
      </c>
      <c r="C4" s="2"/>
      <c r="D4" s="2"/>
      <c r="E4" s="2"/>
      <c r="F4" s="2"/>
      <c r="G4" s="2"/>
      <c r="Q4" s="2">
        <v>2</v>
      </c>
      <c r="R4" s="2" cm="1">
        <f t="array" ref="R4:S4">_xlfn.TAKE(L.PolyPred(Y,X,Q4,2),,-2)</f>
        <v>2.1750475176531364E-2</v>
      </c>
      <c r="S4" s="2">
        <v>0.21044483854400908</v>
      </c>
    </row>
    <row r="5" spans="1:19" x14ac:dyDescent="0.45">
      <c r="A5" s="2">
        <v>15</v>
      </c>
      <c r="B5" s="3">
        <v>0.34690344053688876</v>
      </c>
      <c r="C5" s="2"/>
      <c r="D5" s="2"/>
      <c r="E5" s="2"/>
      <c r="F5" s="2"/>
      <c r="G5" s="2"/>
      <c r="Q5" s="2">
        <v>3</v>
      </c>
      <c r="R5" s="2" cm="1">
        <f t="array" ref="R5:S5">_xlfn.TAKE(L.PolyPred(Y,X,Q5,2),,-2)</f>
        <v>4.646358584589147E-2</v>
      </c>
      <c r="S5" s="2">
        <v>0.23161519504600933</v>
      </c>
    </row>
    <row r="6" spans="1:19" ht="18" x14ac:dyDescent="0.55000000000000004">
      <c r="A6" s="2">
        <v>20</v>
      </c>
      <c r="B6" s="3">
        <v>0.53238688525648359</v>
      </c>
      <c r="C6" s="4"/>
      <c r="D6" s="2"/>
      <c r="E6" s="2"/>
      <c r="F6" s="2"/>
      <c r="G6" s="2"/>
      <c r="Q6" s="2">
        <v>4</v>
      </c>
      <c r="R6" s="2" cm="1">
        <f t="array" ref="R6:S6">_xlfn.TAKE(L.PolyPred(Y,X,Q6,2),,-2)</f>
        <v>7.0793055007167885E-2</v>
      </c>
      <c r="S6" s="2">
        <v>0.25289245388458337</v>
      </c>
    </row>
    <row r="7" spans="1:19" x14ac:dyDescent="0.45">
      <c r="A7" s="2">
        <v>30</v>
      </c>
      <c r="B7" s="3">
        <v>0.73360248802253436</v>
      </c>
      <c r="C7" s="2"/>
      <c r="D7" s="2"/>
      <c r="E7" s="2"/>
      <c r="F7" s="2"/>
      <c r="G7" s="2"/>
      <c r="Q7" s="2">
        <v>5</v>
      </c>
      <c r="R7" s="2" cm="1">
        <f t="array" ref="R7:S7">_xlfn.TAKE(L.PolyPred(Y,X,Q7,2),,-2)</f>
        <v>9.4750319878000783E-2</v>
      </c>
      <c r="S7" s="2">
        <v>0.27426517784209103</v>
      </c>
    </row>
    <row r="8" spans="1:19" x14ac:dyDescent="0.45">
      <c r="A8" s="2">
        <v>40</v>
      </c>
      <c r="B8" s="3">
        <v>0.86288673628058143</v>
      </c>
      <c r="C8" s="2"/>
      <c r="D8" s="2"/>
      <c r="E8" s="2"/>
      <c r="F8" s="2"/>
      <c r="G8" s="2"/>
      <c r="Q8" s="2">
        <v>6</v>
      </c>
      <c r="R8" s="2" cm="1">
        <f t="array" ref="R8:S8">_xlfn.TAKE(L.PolyPred(Y,X,Q8,2),,-2)</f>
        <v>0.1183484670372259</v>
      </c>
      <c r="S8" s="2">
        <v>0.29572028033969655</v>
      </c>
    </row>
    <row r="9" spans="1:19" x14ac:dyDescent="0.45">
      <c r="A9" s="2">
        <v>50</v>
      </c>
      <c r="B9" s="3">
        <v>1.0662125520320755</v>
      </c>
      <c r="C9" s="2"/>
      <c r="D9" s="2"/>
      <c r="E9" s="2"/>
      <c r="F9" s="2"/>
      <c r="G9" s="2"/>
      <c r="Q9" s="2">
        <v>7</v>
      </c>
      <c r="R9" s="2" cm="1">
        <f t="array" ref="R9:S9">_xlfn.TAKE(L.PolyPred(Y,X,Q9,2),,-2)</f>
        <v>0.14160201630627975</v>
      </c>
      <c r="S9" s="2">
        <v>0.3172432415559634</v>
      </c>
    </row>
    <row r="10" spans="1:19" x14ac:dyDescent="0.45">
      <c r="A10" s="2">
        <v>60</v>
      </c>
      <c r="B10" s="3">
        <v>1.22</v>
      </c>
      <c r="C10" s="2"/>
      <c r="D10" s="2"/>
      <c r="E10" s="2"/>
      <c r="F10" s="2"/>
      <c r="G10" s="2"/>
      <c r="Q10" s="2">
        <v>8</v>
      </c>
      <c r="R10" s="2" cm="1">
        <f t="array" ref="R10:S10">_xlfn.TAKE(L.PolyPred(Y,X,Q10,2),,-2)</f>
        <v>0.16452665435291119</v>
      </c>
      <c r="S10" s="2">
        <v>0.33881837482314275</v>
      </c>
    </row>
    <row r="11" spans="1:19" x14ac:dyDescent="0.45">
      <c r="Q11" s="2">
        <v>9</v>
      </c>
      <c r="R11" s="2" cm="1">
        <f t="array" ref="R11:S11">_xlfn.TAKE(L.PolyPred(Y,X,Q11,2),,-2)</f>
        <v>0.18713893484511956</v>
      </c>
      <c r="S11" s="2">
        <v>0.36042912647323533</v>
      </c>
    </row>
    <row r="12" spans="1:19" x14ac:dyDescent="0.45">
      <c r="A12" s="2" t="s">
        <v>6</v>
      </c>
      <c r="B12" s="3">
        <v>0.65500000000000003</v>
      </c>
      <c r="Q12" s="2">
        <v>10</v>
      </c>
      <c r="R12" s="2" cm="1">
        <f t="array" ref="R12:S12">_xlfn.TAKE(L.PolyPred(Y,X,Q12,2),,-2)</f>
        <v>0.20945596356859203</v>
      </c>
      <c r="S12" s="2">
        <v>0.38205839072055386</v>
      </c>
    </row>
    <row r="13" spans="1:19" x14ac:dyDescent="0.45">
      <c r="C13" s="7"/>
      <c r="D13" s="7"/>
      <c r="E13" s="7"/>
      <c r="F13" s="7"/>
      <c r="Q13" s="2">
        <v>11</v>
      </c>
      <c r="R13" s="2" cm="1">
        <f t="array" ref="R13:S13">_xlfn.TAKE(L.PolyPred(Y,X,Q13,2),,-2)</f>
        <v>0.23149508634343735</v>
      </c>
      <c r="S13" s="2">
        <v>0.40368882174498982</v>
      </c>
    </row>
    <row r="14" spans="1:19" ht="18" x14ac:dyDescent="0.55000000000000004">
      <c r="B14" s="8" t="str">
        <f ca="1">_xlfn.FORMULATEXT(B15)</f>
        <v>=L.PolyInv(Y,X,y_u,2)</v>
      </c>
      <c r="Q14" s="2">
        <v>12</v>
      </c>
      <c r="R14" s="2" cm="1">
        <f t="array" ref="R14:S14">_xlfn.TAKE(L.PolyPred(Y,X,Q14,2),,-2)</f>
        <v>0.25327359518369363</v>
      </c>
      <c r="S14" s="2">
        <v>0.42530312753250465</v>
      </c>
    </row>
    <row r="15" spans="1:19" x14ac:dyDescent="0.45">
      <c r="A15" s="6"/>
      <c r="B15" s="9" cm="1">
        <f t="array" ref="B15:F15">L.PolyInv(Y,X,y_u,2)</f>
        <v>27.351808264342758</v>
      </c>
      <c r="C15" s="9">
        <v>1.8852647898105375</v>
      </c>
      <c r="D15" s="9">
        <v>4.6130767567337347</v>
      </c>
      <c r="E15" s="9">
        <v>22.867727332274264</v>
      </c>
      <c r="F15" s="9">
        <v>32.062232167779257</v>
      </c>
      <c r="Q15" s="2">
        <v>13</v>
      </c>
      <c r="R15" s="2" cm="1">
        <f t="array" ref="R15:S15">_xlfn.TAKE(L.PolyPred(Y,X,Q15,2),,-2)</f>
        <v>0.2748084645387795</v>
      </c>
      <c r="S15" s="2">
        <v>0.44688433363368019</v>
      </c>
    </row>
    <row r="16" spans="1:19" x14ac:dyDescent="0.45">
      <c r="B16" s="2" t="s">
        <v>7</v>
      </c>
      <c r="C16" s="2" t="s">
        <v>2</v>
      </c>
      <c r="D16" s="2" t="s">
        <v>3</v>
      </c>
      <c r="E16" s="2" t="s">
        <v>4</v>
      </c>
      <c r="F16" s="2" t="s">
        <v>5</v>
      </c>
      <c r="Q16" s="2">
        <v>14</v>
      </c>
      <c r="R16" s="2" cm="1">
        <f t="array" ref="R16:S16">_xlfn.TAKE(L.PolyPred(Y,X,Q16,2),,-2)</f>
        <v>0.29611612532716403</v>
      </c>
      <c r="S16" s="2">
        <v>0.468416009130047</v>
      </c>
    </row>
    <row r="17" spans="5:19" x14ac:dyDescent="0.45">
      <c r="E17" s="10"/>
      <c r="Q17" s="2">
        <v>15</v>
      </c>
      <c r="R17" s="2" cm="1">
        <f t="array" ref="R17:S17">_xlfn.TAKE(L.PolyPred(Y,X,Q17,2),,-2)</f>
        <v>0.31721228043845651</v>
      </c>
      <c r="S17" s="2">
        <v>0.48988245113199602</v>
      </c>
    </row>
    <row r="18" spans="5:19" x14ac:dyDescent="0.45">
      <c r="Q18" s="2">
        <v>16</v>
      </c>
      <c r="R18" s="2" cm="1">
        <f t="array" ref="R18:S18">_xlfn.TAKE(L.PolyPred(Y,X,Q18,2),,-2)</f>
        <v>0.33811176189393927</v>
      </c>
      <c r="S18" s="2">
        <v>0.51126882761824477</v>
      </c>
    </row>
    <row r="19" spans="5:19" x14ac:dyDescent="0.45">
      <c r="Q19" s="2">
        <v>17</v>
      </c>
      <c r="R19" s="2" cm="1">
        <f t="array" ref="R19:S19">_xlfn.TAKE(L.PolyPred(Y,X,Q19,2),,-2)</f>
        <v>0.35882842716983232</v>
      </c>
      <c r="S19" s="2">
        <v>0.53256128111257339</v>
      </c>
    </row>
    <row r="20" spans="5:19" x14ac:dyDescent="0.45">
      <c r="Q20" s="2">
        <v>18</v>
      </c>
      <c r="R20" s="2" cm="1">
        <f t="array" ref="R20:S20">_xlfn.TAKE(L.PolyPred(Y,X,Q20,2),,-2)</f>
        <v>0.37937509037201411</v>
      </c>
      <c r="S20" s="2">
        <v>0.55374699750910339</v>
      </c>
    </row>
    <row r="21" spans="5:19" x14ac:dyDescent="0.45">
      <c r="Q21" s="2">
        <v>19</v>
      </c>
      <c r="R21" s="2" cm="1">
        <f t="array" ref="R21:S21">_xlfn.TAKE(L.PolyPred(Y,X,Q21,2),,-2)</f>
        <v>0.39976348294026287</v>
      </c>
      <c r="S21" s="2">
        <v>0.57481424536805636</v>
      </c>
    </row>
    <row r="22" spans="5:19" x14ac:dyDescent="0.45">
      <c r="Q22" s="2">
        <v>20</v>
      </c>
      <c r="R22" s="2" cm="1">
        <f t="array" ref="R22:S22">_xlfn.TAKE(L.PolyPred(Y,X,Q22,2),,-2)</f>
        <v>0.42000423821007421</v>
      </c>
      <c r="S22" s="2">
        <v>0.59575239135393709</v>
      </c>
    </row>
    <row r="23" spans="5:19" x14ac:dyDescent="0.45">
      <c r="Q23" s="2">
        <v>21</v>
      </c>
      <c r="R23" s="2" cm="1">
        <f t="array" ref="R23:S23">_xlfn.TAKE(L.PolyPred(Y,X,Q23,2),,-2)</f>
        <v>0.44010689429680072</v>
      </c>
      <c r="S23" s="2">
        <v>0.61655189735139238</v>
      </c>
    </row>
    <row r="24" spans="5:19" x14ac:dyDescent="0.45">
      <c r="Q24" s="2">
        <v>22</v>
      </c>
      <c r="R24" s="2" cm="1">
        <f t="array" ref="R24:S24">_xlfn.TAKE(L.PolyPred(Y,X,Q24,2),,-2)</f>
        <v>0.46007991022185857</v>
      </c>
      <c r="S24" s="2">
        <v>0.63720430433900688</v>
      </c>
    </row>
    <row r="25" spans="5:19" x14ac:dyDescent="0.45">
      <c r="H25" s="2"/>
      <c r="Q25" s="2">
        <v>23</v>
      </c>
      <c r="R25" s="2" cm="1">
        <f t="array" ref="R25:S25">_xlfn.TAKE(L.PolyPred(Y,X,Q25,2),,-2)</f>
        <v>0.47993069083150131</v>
      </c>
      <c r="S25" s="2">
        <v>0.65770220747052655</v>
      </c>
    </row>
    <row r="26" spans="5:19" x14ac:dyDescent="0.45">
      <c r="H26" s="2"/>
      <c r="Q26" s="2">
        <v>24</v>
      </c>
      <c r="R26" s="2" cm="1">
        <f t="array" ref="R26:S26">_xlfn.TAKE(L.PolyPred(Y,X,Q26,2),,-2)</f>
        <v>0.49966561675665233</v>
      </c>
      <c r="S26" s="2">
        <v>0.67803922611502776</v>
      </c>
    </row>
    <row r="27" spans="5:19" x14ac:dyDescent="0.45">
      <c r="H27" s="2"/>
      <c r="Q27" s="2">
        <v>25</v>
      </c>
      <c r="R27" s="2" cm="1">
        <f t="array" ref="R27:S27">_xlfn.TAKE(L.PolyPred(Y,X,Q27,2),,-2)</f>
        <v>0.51929007635274371</v>
      </c>
      <c r="S27" s="2">
        <v>0.69820997191707868</v>
      </c>
    </row>
    <row r="28" spans="5:19" x14ac:dyDescent="0.45">
      <c r="H28" s="2"/>
      <c r="Q28" s="2">
        <v>26</v>
      </c>
      <c r="R28" s="2" cm="1">
        <f t="array" ref="R28:S28">_xlfn.TAKE(L.PolyPred(Y,X,Q28,2),,-2)</f>
        <v>0.53880849719582846</v>
      </c>
      <c r="S28" s="2">
        <v>0.7182100173006265</v>
      </c>
    </row>
    <row r="29" spans="5:19" x14ac:dyDescent="0.45">
      <c r="H29" s="2"/>
      <c r="Q29" s="2">
        <v>27</v>
      </c>
      <c r="R29" s="2" cm="1">
        <f t="array" ref="R29:S29">_xlfn.TAKE(L.PolyPred(Y,X,Q29,2),,-2)</f>
        <v>0.55822437527244251</v>
      </c>
      <c r="S29" s="2">
        <v>0.73803586627913509</v>
      </c>
    </row>
    <row r="30" spans="5:19" x14ac:dyDescent="0.45">
      <c r="H30" s="2"/>
      <c r="Q30" s="2">
        <v>28</v>
      </c>
      <c r="R30" s="2" cm="1">
        <f t="array" ref="R30:S30">_xlfn.TAKE(L.PolyPred(Y,X,Q30,2),,-2)</f>
        <v>0.57754030047909044</v>
      </c>
      <c r="S30" s="2">
        <v>0.75768492895609985</v>
      </c>
    </row>
    <row r="31" spans="5:19" x14ac:dyDescent="0.45">
      <c r="H31" s="2"/>
      <c r="Q31" s="2">
        <v>29</v>
      </c>
      <c r="R31" s="2" cm="1">
        <f t="array" ref="R31:S31">_xlfn.TAKE(L.PolyPred(Y,X,Q31,2),,-2)</f>
        <v>0.59675797744690084</v>
      </c>
      <c r="S31" s="2">
        <v>0.77715550070039219</v>
      </c>
    </row>
    <row r="32" spans="5:19" x14ac:dyDescent="0.45">
      <c r="H32" s="2"/>
      <c r="Q32" s="2">
        <v>30</v>
      </c>
      <c r="R32" s="2" cm="1">
        <f t="array" ref="R32:S32">_xlfn.TAKE(L.PolyPred(Y,X,Q32,2),,-2)</f>
        <v>0.61587824103861855</v>
      </c>
      <c r="S32" s="2">
        <v>0.79644674664926729</v>
      </c>
    </row>
    <row r="33" spans="8:19" x14ac:dyDescent="0.45">
      <c r="H33" s="2"/>
      <c r="Q33" s="2">
        <v>31</v>
      </c>
      <c r="R33" s="2" cm="1">
        <f t="array" ref="R33:S33">_xlfn.TAKE(L.PolyPred(Y,X,Q33,2),,-2)</f>
        <v>0.63490106614295672</v>
      </c>
      <c r="S33" s="2">
        <v>0.8155586919140122</v>
      </c>
    </row>
    <row r="34" spans="8:19" x14ac:dyDescent="0.45">
      <c r="Q34" s="2">
        <v>32</v>
      </c>
      <c r="R34" s="2" cm="1">
        <f t="array" ref="R34:S34">_xlfn.TAKE(L.PolyPred(Y,X,Q34,2),,-2)</f>
        <v>0.65382557163135824</v>
      </c>
      <c r="S34" s="2">
        <v>0.83449221762318382</v>
      </c>
    </row>
    <row r="35" spans="8:19" x14ac:dyDescent="0.45">
      <c r="Q35" s="2">
        <v>33</v>
      </c>
      <c r="R35" s="2" cm="1">
        <f t="array" ref="R35:S35">_xlfn.TAKE(L.PolyPred(Y,X,Q35,2),,-2)</f>
        <v>0.6726500185608506</v>
      </c>
      <c r="S35" s="2">
        <v>0.85324906271975443</v>
      </c>
    </row>
    <row r="36" spans="8:19" x14ac:dyDescent="0.45">
      <c r="Q36" s="2">
        <v>34</v>
      </c>
      <c r="R36" s="2" cm="1">
        <f t="array" ref="R36:S36">_xlfn.TAKE(L.PolyPred(Y,X,Q36,2),,-2)</f>
        <v>0.69137180292009737</v>
      </c>
      <c r="S36" s="2">
        <v>0.87183183121506092</v>
      </c>
    </row>
    <row r="37" spans="8:19" x14ac:dyDescent="0.45">
      <c r="Q37" s="2">
        <v>35</v>
      </c>
      <c r="R37" s="2" cm="1">
        <f t="array" ref="R37:S37">_xlfn.TAKE(L.PolyPred(Y,X,Q37,2),,-2)</f>
        <v>0.70998744343947828</v>
      </c>
      <c r="S37" s="2">
        <v>0.89024400437872331</v>
      </c>
    </row>
    <row r="38" spans="8:19" x14ac:dyDescent="0.45">
      <c r="Q38" s="2">
        <v>36</v>
      </c>
      <c r="R38" s="2" cm="1">
        <f t="array" ref="R38:S38">_xlfn.TAKE(L.PolyPred(Y,X,Q38,2),,-2)</f>
        <v>0.72849256523447947</v>
      </c>
      <c r="S38" s="2">
        <v>0.90848995709525571</v>
      </c>
    </row>
    <row r="39" spans="8:19" x14ac:dyDescent="0.45">
      <c r="Q39" s="2">
        <v>37</v>
      </c>
      <c r="R39" s="2" cm="1">
        <f t="array" ref="R39:S39">_xlfn.TAKE(L.PolyPred(Y,X,Q39,2),,-2)</f>
        <v>0.74688188033752556</v>
      </c>
      <c r="S39" s="2">
        <v>0.92657497733223304</v>
      </c>
    </row>
    <row r="40" spans="8:19" x14ac:dyDescent="0.45">
      <c r="Q40" s="2">
        <v>38</v>
      </c>
      <c r="R40" s="2" cm="1">
        <f t="array" ref="R40:S40">_xlfn.TAKE(L.PolyPred(Y,X,Q40,2),,-2)</f>
        <v>0.76514916650665254</v>
      </c>
      <c r="S40" s="2">
        <v>0.94450528733161976</v>
      </c>
    </row>
    <row r="41" spans="8:19" x14ac:dyDescent="0.45">
      <c r="Q41" s="2">
        <v>39</v>
      </c>
      <c r="R41" s="2" cm="1">
        <f t="array" ref="R41:S41">_xlfn.TAKE(L.PolyPred(Y,X,Q41,2),,-2)</f>
        <v>0.78328724608585565</v>
      </c>
      <c r="S41" s="2">
        <v>0.96228806474942019</v>
      </c>
    </row>
    <row r="42" spans="8:19" x14ac:dyDescent="0.45">
      <c r="Q42" s="2">
        <v>40</v>
      </c>
      <c r="R42" s="2" cm="1">
        <f t="array" ref="R42:S42">_xlfn.TAKE(L.PolyPred(Y,X,Q42,2),,-2)</f>
        <v>0.80128796713092387</v>
      </c>
      <c r="S42" s="2">
        <v>0.97993146152984578</v>
      </c>
    </row>
    <row r="43" spans="8:19" x14ac:dyDescent="0.45">
      <c r="Q43" s="2">
        <v>41</v>
      </c>
      <c r="R43" s="2" cm="1">
        <f t="array" ref="R43:S43">_xlfn.TAKE(L.PolyPred(Y,X,Q43,2),,-2)</f>
        <v>0.81914218949604023</v>
      </c>
      <c r="S43" s="2">
        <v>0.99744461781871352</v>
      </c>
    </row>
    <row r="44" spans="8:19" x14ac:dyDescent="0.45">
      <c r="Q44" s="2">
        <v>42</v>
      </c>
      <c r="R44" s="2" cm="1">
        <f t="array" ref="R44:S44">_xlfn.TAKE(L.PolyPred(Y,X,Q44,2),,-2)</f>
        <v>0.83683977907742357</v>
      </c>
      <c r="S44" s="2">
        <v>1.0148376677198041</v>
      </c>
    </row>
    <row r="45" spans="8:19" x14ac:dyDescent="0.45">
      <c r="Q45" s="2">
        <v>43</v>
      </c>
      <c r="R45" s="2" cm="1">
        <f t="array" ref="R45:S45">_xlfn.TAKE(L.PolyPred(Y,X,Q45,2),,-2)</f>
        <v>0.85436961389103017</v>
      </c>
      <c r="S45" s="2">
        <v>1.0321217332171615</v>
      </c>
    </row>
    <row r="46" spans="8:19" x14ac:dyDescent="0.45">
      <c r="Q46" s="2">
        <v>44</v>
      </c>
      <c r="R46" s="2" cm="1">
        <f t="array" ref="R46:S46">_xlfn.TAKE(L.PolyPred(Y,X,Q46,2),,-2)</f>
        <v>0.87171960606190213</v>
      </c>
      <c r="S46" s="2">
        <v>1.0493089021857438</v>
      </c>
    </row>
    <row r="47" spans="8:19" x14ac:dyDescent="0.45">
      <c r="Q47" s="2">
        <v>45</v>
      </c>
      <c r="R47" s="2" cm="1">
        <f t="array" ref="R47:S47">_xlfn.TAKE(L.PolyPred(Y,X,Q47,2),,-2)</f>
        <v>0.88887674404152572</v>
      </c>
      <c r="S47" s="2">
        <v>1.0664121861740645</v>
      </c>
    </row>
    <row r="48" spans="8:19" x14ac:dyDescent="0.45">
      <c r="Q48" s="2">
        <v>46</v>
      </c>
      <c r="R48" s="2" cm="1">
        <f t="array" ref="R48:S48">_xlfn.TAKE(L.PolyPred(Y,X,Q48,2),,-2)</f>
        <v>0.90582715934521518</v>
      </c>
      <c r="S48" s="2">
        <v>1.0834454536668092</v>
      </c>
    </row>
    <row r="49" spans="17:19" x14ac:dyDescent="0.45">
      <c r="Q49" s="2">
        <v>47</v>
      </c>
      <c r="R49" s="2" cm="1">
        <f t="array" ref="R49:S49">_xlfn.TAKE(L.PolyPred(Y,X,Q49,2),,-2)</f>
        <v>0.92255622170075802</v>
      </c>
      <c r="S49" s="2">
        <v>1.1004233349361909</v>
      </c>
    </row>
    <row r="50" spans="17:19" x14ac:dyDescent="0.45">
      <c r="Q50" s="2">
        <v>48</v>
      </c>
      <c r="R50" s="2" cm="1">
        <f t="array" ref="R50:S50">_xlfn.TAKE(L.PolyPred(Y,X,Q50,2),,-2)</f>
        <v>0.93904866561249845</v>
      </c>
      <c r="S50" s="2">
        <v>1.117361095477865</v>
      </c>
    </row>
    <row r="51" spans="17:19" x14ac:dyDescent="0.45">
      <c r="Q51" s="2">
        <v>49</v>
      </c>
      <c r="R51" s="2" cm="1">
        <f t="array" ref="R51:S51">_xlfn.TAKE(L.PolyPred(Y,X,Q51,2),,-2)</f>
        <v>0.95528874988925017</v>
      </c>
      <c r="S51" s="2">
        <v>1.1342744764830179</v>
      </c>
    </row>
    <row r="52" spans="17:19" x14ac:dyDescent="0.45">
      <c r="Q52" s="2">
        <v>50</v>
      </c>
      <c r="R52" s="2" cm="1">
        <f t="array" ref="R52:S52">_xlfn.TAKE(L.PolyPred(Y,X,Q52,2),,-2)</f>
        <v>0.97126044963591984</v>
      </c>
      <c r="S52" s="2">
        <v>1.1511795028467431</v>
      </c>
    </row>
    <row r="53" spans="17:19" x14ac:dyDescent="0.45">
      <c r="Q53" s="2">
        <v>51</v>
      </c>
      <c r="R53" s="2" cm="1">
        <f t="array" ref="R53:S53">_xlfn.TAKE(L.PolyPred(Y,X,Q53,2),,-2)</f>
        <v>0.98694767763491487</v>
      </c>
      <c r="S53" s="2">
        <v>1.1680922617866327</v>
      </c>
    </row>
    <row r="54" spans="17:19" x14ac:dyDescent="0.45">
      <c r="Q54" s="2">
        <v>52</v>
      </c>
      <c r="R54" s="2" cm="1">
        <f t="array" ref="R54:S54">_xlfn.TAKE(L.PolyPred(Y,X,Q54,2),,-2)</f>
        <v>1.0023345291288421</v>
      </c>
      <c r="S54" s="2">
        <v>1.1850286580600804</v>
      </c>
    </row>
    <row r="55" spans="17:19" x14ac:dyDescent="0.45">
      <c r="Q55" s="2">
        <v>53</v>
      </c>
      <c r="R55" s="2" cm="1">
        <f t="array" ref="R55:S55">_xlfn.TAKE(L.PolyPred(Y,X,Q55,2),,-2)</f>
        <v>1.0174055410687268</v>
      </c>
      <c r="S55" s="2">
        <v>1.2020041547160609</v>
      </c>
    </row>
    <row r="56" spans="17:19" x14ac:dyDescent="0.45">
      <c r="Q56" s="2">
        <v>54</v>
      </c>
      <c r="R56" s="2" cm="1">
        <f t="array" ref="R56:S56">_xlfn.TAKE(L.PolyPred(Y,X,Q56,2),,-2)</f>
        <v>1.0321459543191207</v>
      </c>
      <c r="S56" s="2">
        <v>1.2190335108900221</v>
      </c>
    </row>
    <row r="57" spans="17:19" x14ac:dyDescent="0.45">
      <c r="Q57" s="2">
        <v>55</v>
      </c>
      <c r="R57" s="2" cm="1">
        <f t="array" ref="R57:S57">_xlfn.TAKE(L.PolyPred(Y,X,Q57,2),,-2)</f>
        <v>1.0465419655586825</v>
      </c>
      <c r="S57" s="2">
        <v>1.2361305299033056</v>
      </c>
    </row>
    <row r="58" spans="17:19" x14ac:dyDescent="0.45">
      <c r="Q58" s="2">
        <v>56</v>
      </c>
      <c r="R58" s="2" cm="1">
        <f t="array" ref="R58:S58">_xlfn.TAKE(L.PolyPred(Y,X,Q58,2),,-2)</f>
        <v>1.0605809550756635</v>
      </c>
      <c r="S58" s="2">
        <v>1.2533078314676598</v>
      </c>
    </row>
    <row r="59" spans="17:19" x14ac:dyDescent="0.45">
      <c r="Q59" s="2">
        <v>57</v>
      </c>
      <c r="R59" s="2" cm="1">
        <f t="array" ref="R59:S59">_xlfn.TAKE(L.PolyPred(Y,X,Q59,2),,-2)</f>
        <v>1.0742516775733231</v>
      </c>
      <c r="S59" s="2">
        <v>1.2705766608798257</v>
      </c>
    </row>
    <row r="60" spans="17:19" x14ac:dyDescent="0.45">
      <c r="Q60" s="2">
        <v>58</v>
      </c>
      <c r="R60" s="2" cm="1">
        <f t="array" ref="R60:S60">_xlfn.TAKE(L.PolyPred(Y,X,Q60,2),,-2)</f>
        <v>1.0875444054788159</v>
      </c>
      <c r="S60" s="2">
        <v>1.2879467457126481</v>
      </c>
    </row>
    <row r="61" spans="17:19" x14ac:dyDescent="0.45">
      <c r="Q61" s="2">
        <v>59</v>
      </c>
      <c r="R61" s="2" cm="1">
        <f t="array" ref="R61:S61">_xlfn.TAKE(L.PolyPred(Y,X,Q61,2),,-2)</f>
        <v>1.1004510178360369</v>
      </c>
      <c r="S61" s="2">
        <v>1.3054262069222327</v>
      </c>
    </row>
    <row r="62" spans="17:19" x14ac:dyDescent="0.45">
      <c r="Q62" s="2">
        <v>60</v>
      </c>
      <c r="R62" s="2" cm="1">
        <f t="array" ref="R62:S62">_xlfn.TAKE(L.PolyPred(Y,X,Q62,2),,-2)</f>
        <v>1.112965032177806</v>
      </c>
      <c r="S62" s="2">
        <v>1.3230215269757595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B590B-33CE-4F3C-84E4-B313FAC03A6F}">
  <dimension ref="A1:J126"/>
  <sheetViews>
    <sheetView workbookViewId="0">
      <selection activeCell="A26" sqref="A26"/>
    </sheetView>
  </sheetViews>
  <sheetFormatPr defaultRowHeight="14.25" x14ac:dyDescent="0.45"/>
  <cols>
    <col min="2" max="2" width="9.265625" bestFit="1" customWidth="1"/>
    <col min="3" max="4" width="9.19921875" bestFit="1" customWidth="1"/>
  </cols>
  <sheetData>
    <row r="1" spans="1:8" x14ac:dyDescent="0.45">
      <c r="A1" s="2" t="s">
        <v>0</v>
      </c>
      <c r="B1" s="2" t="s">
        <v>1</v>
      </c>
      <c r="C1" s="2" t="s">
        <v>8</v>
      </c>
      <c r="D1" s="2" t="s">
        <v>17</v>
      </c>
    </row>
    <row r="2" spans="1:8" x14ac:dyDescent="0.45">
      <c r="A2" s="2">
        <v>0</v>
      </c>
      <c r="B2" s="11">
        <v>783.66666666666663</v>
      </c>
      <c r="C2" s="9">
        <v>181.67217117042938</v>
      </c>
      <c r="D2" cm="1">
        <f t="array" ref="D2:D7">B13+B14*B2:B7</f>
        <v>151.52963124300044</v>
      </c>
    </row>
    <row r="3" spans="1:8" x14ac:dyDescent="0.45">
      <c r="A3" s="2">
        <v>2</v>
      </c>
      <c r="B3" s="11">
        <v>8586.3333333333339</v>
      </c>
      <c r="C3" s="9">
        <v>907.64720263131039</v>
      </c>
      <c r="D3">
        <v>599.04321723329917</v>
      </c>
    </row>
    <row r="4" spans="1:8" x14ac:dyDescent="0.45">
      <c r="A4" s="2">
        <v>4</v>
      </c>
      <c r="B4" s="11">
        <v>15698.666666666666</v>
      </c>
      <c r="C4" s="9">
        <v>875.1389096087039</v>
      </c>
      <c r="D4">
        <v>1006.9634745929625</v>
      </c>
      <c r="G4">
        <v>0</v>
      </c>
      <c r="H4" s="11">
        <f>$B$9</f>
        <v>27399.666666666668</v>
      </c>
    </row>
    <row r="5" spans="1:8" x14ac:dyDescent="0.45">
      <c r="A5" s="2">
        <v>6</v>
      </c>
      <c r="B5" s="11">
        <v>27645.333333333332</v>
      </c>
      <c r="C5" s="9">
        <v>1403.1462662332976</v>
      </c>
      <c r="D5">
        <v>1692.1517402240415</v>
      </c>
      <c r="G5">
        <v>10</v>
      </c>
      <c r="H5" s="11">
        <f>$B$9</f>
        <v>27399.666666666668</v>
      </c>
    </row>
    <row r="6" spans="1:8" x14ac:dyDescent="0.45">
      <c r="A6" s="2">
        <v>8</v>
      </c>
      <c r="B6" s="11">
        <v>32775.666666666664</v>
      </c>
      <c r="C6" s="9">
        <v>1539.1644197781834</v>
      </c>
      <c r="D6">
        <v>1986.3965113269417</v>
      </c>
    </row>
    <row r="7" spans="1:8" x14ac:dyDescent="0.45">
      <c r="A7" s="2">
        <v>10</v>
      </c>
      <c r="B7" s="11">
        <v>41646.333333333336</v>
      </c>
      <c r="C7" s="9">
        <v>3024.4796981372679</v>
      </c>
      <c r="D7">
        <v>2495.1640929389478</v>
      </c>
    </row>
    <row r="9" spans="1:8" x14ac:dyDescent="0.45">
      <c r="A9" s="2" t="s">
        <v>6</v>
      </c>
      <c r="B9" s="12">
        <v>27399.666666666668</v>
      </c>
      <c r="D9">
        <f>B13+B14*B9</f>
        <v>1678.0617917929562</v>
      </c>
    </row>
    <row r="11" spans="1:8" ht="14.65" thickBot="1" x14ac:dyDescent="0.5"/>
    <row r="12" spans="1:8" x14ac:dyDescent="0.45">
      <c r="A12" s="20" t="s">
        <v>16</v>
      </c>
      <c r="B12" s="15"/>
    </row>
    <row r="13" spans="1:8" x14ac:dyDescent="0.45">
      <c r="A13" s="16" t="s">
        <v>9</v>
      </c>
      <c r="B13" s="17">
        <f>INTERCEPT(C2:C7,B2:B7)</f>
        <v>106.58326928712245</v>
      </c>
    </row>
    <row r="14" spans="1:8" ht="14.65" thickBot="1" x14ac:dyDescent="0.5">
      <c r="A14" s="18" t="s">
        <v>10</v>
      </c>
      <c r="B14" s="19">
        <f>SLOPE(C2:C7,B2:B7)</f>
        <v>5.7353928484744354E-2</v>
      </c>
    </row>
    <row r="17" spans="1:10" ht="18" x14ac:dyDescent="0.55000000000000004">
      <c r="B17" s="7"/>
      <c r="C17" s="7"/>
      <c r="D17" s="13" t="str">
        <f ca="1">_xlfn.FORMULATEXT(D18)</f>
        <v>=L.PolyInv(B2:B7,A2:A7,B9,1,LAMBDA(y,B13+B14*y))</v>
      </c>
      <c r="E17" s="7"/>
    </row>
    <row r="18" spans="1:10" x14ac:dyDescent="0.45">
      <c r="D18" s="14" cm="1">
        <f t="array" ref="D18:H18">L.PolyInv(B2:B7,A2:A7,B9,1,_xlfn.LAMBDA(_xlpm.y,B13+B14*_xlpm.y))</f>
        <v>6.6062726043661169</v>
      </c>
      <c r="E18" s="7">
        <v>0.46915178396462615</v>
      </c>
      <c r="F18" s="7">
        <v>1.3025741741833989</v>
      </c>
      <c r="G18" s="14">
        <v>5.5052114961927217</v>
      </c>
      <c r="H18" s="14">
        <v>8.2012560432237542</v>
      </c>
      <c r="J18" t="s">
        <v>15</v>
      </c>
    </row>
    <row r="19" spans="1:10" x14ac:dyDescent="0.45">
      <c r="D19" s="2" t="s">
        <v>7</v>
      </c>
      <c r="E19" s="2" t="s">
        <v>11</v>
      </c>
      <c r="F19" s="2" t="s">
        <v>3</v>
      </c>
      <c r="G19" s="2" t="s">
        <v>12</v>
      </c>
      <c r="H19" s="2" t="s">
        <v>13</v>
      </c>
    </row>
    <row r="20" spans="1:10" ht="18" x14ac:dyDescent="0.55000000000000004">
      <c r="D20" s="13" t="str">
        <f ca="1">_xlfn.FORMULATEXT(D21)</f>
        <v>=L.PolyInv(B2:B7,A2:A7,B9)</v>
      </c>
    </row>
    <row r="21" spans="1:10" x14ac:dyDescent="0.45">
      <c r="D21" s="14" cm="1">
        <f t="array" ref="D21:H21">L.PolyInv(B2:B7,A2:A7,B9)</f>
        <v>6.5051287732952945</v>
      </c>
      <c r="E21" s="7">
        <v>0.37645241987161965</v>
      </c>
      <c r="F21" s="7">
        <v>1.045199478492423</v>
      </c>
      <c r="G21" s="14">
        <v>5.4727216793783393</v>
      </c>
      <c r="H21" s="14">
        <v>7.5772334290229386</v>
      </c>
      <c r="J21" t="s">
        <v>14</v>
      </c>
    </row>
    <row r="22" spans="1:10" x14ac:dyDescent="0.45">
      <c r="D22" s="2" t="s">
        <v>7</v>
      </c>
      <c r="E22" s="2" t="s">
        <v>11</v>
      </c>
      <c r="F22" s="2" t="s">
        <v>3</v>
      </c>
      <c r="G22" s="2" t="s">
        <v>12</v>
      </c>
      <c r="H22" s="2" t="s">
        <v>13</v>
      </c>
    </row>
    <row r="23" spans="1:10" ht="14.65" thickBot="1" x14ac:dyDescent="0.5">
      <c r="D23" s="2"/>
      <c r="E23" s="2"/>
    </row>
    <row r="24" spans="1:10" ht="14.65" thickBot="1" x14ac:dyDescent="0.5">
      <c r="A24" s="21" t="s">
        <v>21</v>
      </c>
      <c r="B24" s="22"/>
      <c r="C24" s="22"/>
      <c r="D24" s="23"/>
      <c r="E24" s="2"/>
    </row>
    <row r="25" spans="1:10" x14ac:dyDescent="0.45">
      <c r="A25" s="2" t="s">
        <v>0</v>
      </c>
      <c r="B25" s="2" t="s">
        <v>18</v>
      </c>
      <c r="C25" s="2" t="s">
        <v>19</v>
      </c>
      <c r="D25" s="2" t="s">
        <v>20</v>
      </c>
    </row>
    <row r="26" spans="1:10" x14ac:dyDescent="0.45">
      <c r="A26" s="2" cm="1">
        <f t="array" ref="A26:A126">L.Series(0,10,0.1)</f>
        <v>0</v>
      </c>
      <c r="B26" s="11" cm="1">
        <f t="array" ref="B26:B126">L.PolyHat(B2:B7,A2:A7,_xlfn.ANCHORARRAY(A26),1,_xlfn.ANCHORARRAY(D2))</f>
        <v>763.46936745039784</v>
      </c>
      <c r="C26" s="11" cm="1">
        <f t="array" ref="C26:D26">_xlfn.TAKE(L.PolyPred($B$2:$B$7,$A$2:$A$7,A26,1,_xlfn.ANCHORARRAY($D$2),$B$13+$B$14*B26),,-2)</f>
        <v>162.30602711107304</v>
      </c>
      <c r="D26" s="11">
        <v>1364.6327077897226</v>
      </c>
    </row>
    <row r="27" spans="1:10" x14ac:dyDescent="0.45">
      <c r="A27" s="2">
        <v>0.1</v>
      </c>
      <c r="B27" s="11">
        <v>1166.6649195324037</v>
      </c>
      <c r="C27" s="11" cm="1">
        <f t="array" ref="C27:D27">_xlfn.TAKE(L.PolyPred($B$2:$B$7,$A$2:$A$7,A27,1,_xlfn.ANCHORARRAY($D$2),$B$13+$B$14*B27),,-2)</f>
        <v>522.26851271468604</v>
      </c>
      <c r="D27" s="11">
        <v>1811.0613263501214</v>
      </c>
    </row>
    <row r="28" spans="1:10" x14ac:dyDescent="0.45">
      <c r="A28" s="2">
        <v>0.2</v>
      </c>
      <c r="B28" s="11">
        <v>1569.8604716144096</v>
      </c>
      <c r="C28" s="11" cm="1">
        <f t="array" ref="C28:D28">_xlfn.TAKE(L.PolyPred($B$2:$B$7,$A$2:$A$7,A28,1,_xlfn.ANCHORARRAY($D$2),$B$13+$B$14*B28),,-2)</f>
        <v>876.9628672934856</v>
      </c>
      <c r="D28" s="11">
        <v>2262.7580759353336</v>
      </c>
    </row>
    <row r="29" spans="1:10" x14ac:dyDescent="0.45">
      <c r="A29" s="2">
        <v>0.30000000000000004</v>
      </c>
      <c r="B29" s="11">
        <v>1973.0560236964154</v>
      </c>
      <c r="C29" s="11" cm="1">
        <f t="array" ref="C29:D29">_xlfn.TAKE(L.PolyPred($B$2:$B$7,$A$2:$A$7,A29,1,_xlfn.ANCHORARRAY($D$2),$B$13+$B$14*B29),,-2)</f>
        <v>1227.4164025454161</v>
      </c>
      <c r="D29" s="11">
        <v>2718.6956448474148</v>
      </c>
    </row>
    <row r="30" spans="1:10" x14ac:dyDescent="0.45">
      <c r="A30" s="2">
        <v>0.4</v>
      </c>
      <c r="B30" s="11">
        <v>2376.2515757784213</v>
      </c>
      <c r="C30" s="11" cm="1">
        <f t="array" ref="C30:D30">_xlfn.TAKE(L.PolyPred($B$2:$B$7,$A$2:$A$7,A30,1,_xlfn.ANCHORARRAY($D$2),$B$13+$B$14*B30),,-2)</f>
        <v>1574.4655739118539</v>
      </c>
      <c r="D30" s="11">
        <v>3178.0375776449887</v>
      </c>
    </row>
    <row r="31" spans="1:10" x14ac:dyDescent="0.45">
      <c r="A31" s="2">
        <v>0.5</v>
      </c>
      <c r="B31" s="11">
        <v>2779.4471278604269</v>
      </c>
      <c r="C31" s="11" cm="1">
        <f t="array" ref="C31:D31">_xlfn.TAKE(L.PolyPred($B$2:$B$7,$A$2:$A$7,A31,1,_xlfn.ANCHORARRAY($D$2),$B$13+$B$14*B31),,-2)</f>
        <v>1918.7763809713601</v>
      </c>
      <c r="D31" s="11">
        <v>3640.1178747494937</v>
      </c>
    </row>
    <row r="32" spans="1:10" x14ac:dyDescent="0.45">
      <c r="A32" s="2">
        <v>0.6</v>
      </c>
      <c r="B32" s="11">
        <v>3182.6426799424326</v>
      </c>
      <c r="C32" s="11" cm="1">
        <f t="array" ref="C32:D32">_xlfn.TAKE(L.PolyPred($B$2:$B$7,$A$2:$A$7,A32,1,_xlfn.ANCHORARRAY($D$2),$B$13+$B$14*B32),,-2)</f>
        <v>2260.8734735168587</v>
      </c>
      <c r="D32" s="11">
        <v>4104.4118863680069</v>
      </c>
    </row>
    <row r="33" spans="1:4" x14ac:dyDescent="0.45">
      <c r="A33" s="2">
        <v>0.7</v>
      </c>
      <c r="B33" s="11">
        <v>3585.8382320244382</v>
      </c>
      <c r="C33" s="11" cm="1">
        <f t="array" ref="C33:D33">_xlfn.TAKE(L.PolyPred($B$2:$B$7,$A$2:$A$7,A33,1,_xlfn.ANCHORARRAY($D$2),$B$13+$B$14*B33),,-2)</f>
        <v>2601.1688464534636</v>
      </c>
      <c r="D33" s="11">
        <v>4570.5076175954127</v>
      </c>
    </row>
    <row r="34" spans="1:4" x14ac:dyDescent="0.45">
      <c r="A34" s="2">
        <v>0.79999999999999993</v>
      </c>
      <c r="B34" s="11">
        <v>3989.0337841064438</v>
      </c>
      <c r="C34" s="11" cm="1">
        <f t="array" ref="C34:D34">_xlfn.TAKE(L.PolyPred($B$2:$B$7,$A$2:$A$7,A34,1,_xlfn.ANCHORARRAY($D$2),$B$13+$B$14*B34),,-2)</f>
        <v>2939.986539484235</v>
      </c>
      <c r="D34" s="11">
        <v>5038.0810287286531</v>
      </c>
    </row>
    <row r="35" spans="1:4" x14ac:dyDescent="0.45">
      <c r="A35" s="2">
        <v>0.89999999999999991</v>
      </c>
      <c r="B35" s="11">
        <v>4392.2293361884495</v>
      </c>
      <c r="C35" s="11" cm="1">
        <f t="array" ref="C35:D35">_xlfn.TAKE(L.PolyPred($B$2:$B$7,$A$2:$A$7,A35,1,_xlfn.ANCHORARRAY($D$2),$B$13+$B$14*B35),,-2)</f>
        <v>3277.5825591237976</v>
      </c>
      <c r="D35" s="11">
        <v>5506.8761132531017</v>
      </c>
    </row>
    <row r="36" spans="1:4" x14ac:dyDescent="0.45">
      <c r="A36" s="2">
        <v>0.99999999999999989</v>
      </c>
      <c r="B36" s="11">
        <v>4795.4248882704551</v>
      </c>
      <c r="C36" s="11" cm="1">
        <f t="array" ref="C36:D36">_xlfn.TAKE(L.PolyPred($B$2:$B$7,$A$2:$A$7,A36,1,_xlfn.ANCHORARRAY($D$2),$B$13+$B$14*B36),,-2)</f>
        <v>3614.160418562582</v>
      </c>
      <c r="D36" s="11">
        <v>5976.6893579783282</v>
      </c>
    </row>
    <row r="37" spans="1:4" x14ac:dyDescent="0.45">
      <c r="A37" s="2">
        <v>1.0999999999999999</v>
      </c>
      <c r="B37" s="11">
        <v>5198.6204403524607</v>
      </c>
      <c r="C37" s="11" cm="1">
        <f t="array" ref="C37:D37">_xlfn.TAKE(L.PolyPred($B$2:$B$7,$A$2:$A$7,A37,1,_xlfn.ANCHORARRAY($D$2),$B$13+$B$14*B37),,-2)</f>
        <v>3949.8830577254048</v>
      </c>
      <c r="D37" s="11">
        <v>6447.3578229795166</v>
      </c>
    </row>
    <row r="38" spans="1:4" x14ac:dyDescent="0.45">
      <c r="A38" s="2">
        <v>1.2</v>
      </c>
      <c r="B38" s="11">
        <v>5601.8159924344673</v>
      </c>
      <c r="C38" s="11" cm="1">
        <f t="array" ref="C38:D38">_xlfn.TAKE(L.PolyPred($B$2:$B$7,$A$2:$A$7,A38,1,_xlfn.ANCHORARRAY($D$2),$B$13+$B$14*B38),,-2)</f>
        <v>4284.8819212871085</v>
      </c>
      <c r="D38" s="11">
        <v>6918.750063581826</v>
      </c>
    </row>
    <row r="39" spans="1:4" x14ac:dyDescent="0.45">
      <c r="A39" s="2">
        <v>1.3</v>
      </c>
      <c r="B39" s="11">
        <v>6005.0115445164729</v>
      </c>
      <c r="C39" s="11" cm="1">
        <f t="array" ref="C39:D39">_xlfn.TAKE(L.PolyPred($B$2:$B$7,$A$2:$A$7,A39,1,_xlfn.ANCHORARRAY($D$2),$B$13+$B$14*B39),,-2)</f>
        <v>4619.2638624582705</v>
      </c>
      <c r="D39" s="11">
        <v>7390.7592265746753</v>
      </c>
    </row>
    <row r="40" spans="1:4" x14ac:dyDescent="0.45">
      <c r="A40" s="2">
        <v>1.4000000000000001</v>
      </c>
      <c r="B40" s="11">
        <v>6408.2070965984794</v>
      </c>
      <c r="C40" s="11" cm="1">
        <f t="array" ref="C40:D40">_xlfn.TAKE(L.PolyPred($B$2:$B$7,$A$2:$A$7,A40,1,_xlfn.ANCHORARRAY($D$2),$B$13+$B$14*B40),,-2)</f>
        <v>4953.1164044032994</v>
      </c>
      <c r="D40" s="11">
        <v>7863.2977887936595</v>
      </c>
    </row>
    <row r="41" spans="1:4" x14ac:dyDescent="0.45">
      <c r="A41" s="2">
        <v>1.5000000000000002</v>
      </c>
      <c r="B41" s="11">
        <v>6811.4026486804851</v>
      </c>
      <c r="C41" s="11" cm="1">
        <f t="array" ref="C41:D41">_xlfn.TAKE(L.PolyPred($B$2:$B$7,$A$2:$A$7,A41,1,_xlfn.ANCHORARRAY($D$2),$B$13+$B$14*B41),,-2)</f>
        <v>5286.5117672404876</v>
      </c>
      <c r="D41" s="11">
        <v>8336.2935301204816</v>
      </c>
    </row>
    <row r="42" spans="1:4" x14ac:dyDescent="0.45">
      <c r="A42" s="2">
        <v>1.6000000000000003</v>
      </c>
      <c r="B42" s="11">
        <v>7214.5982007624916</v>
      </c>
      <c r="C42" s="11" cm="1">
        <f t="array" ref="C42:D42">_xlfn.TAKE(L.PolyPred($B$2:$B$7,$A$2:$A$7,A42,1,_xlfn.ANCHORARRAY($D$2),$B$13+$B$14*B42),,-2)</f>
        <v>5619.5099675643723</v>
      </c>
      <c r="D42" s="11">
        <v>8809.6864339606109</v>
      </c>
    </row>
    <row r="43" spans="1:4" x14ac:dyDescent="0.45">
      <c r="A43" s="2">
        <v>1.7000000000000004</v>
      </c>
      <c r="B43" s="11">
        <v>7617.7937528444972</v>
      </c>
      <c r="C43" s="11" cm="1">
        <f t="array" ref="C43:D43">_xlfn.TAKE(L.PolyPred($B$2:$B$7,$A$2:$A$7,A43,1,_xlfn.ANCHORARRAY($D$2),$B$13+$B$14*B43),,-2)</f>
        <v>5952.1612193372466</v>
      </c>
      <c r="D43" s="11">
        <v>9283.426286351747</v>
      </c>
    </row>
    <row r="44" spans="1:4" x14ac:dyDescent="0.45">
      <c r="A44" s="2">
        <v>1.8000000000000005</v>
      </c>
      <c r="B44" s="11">
        <v>8020.9893049265038</v>
      </c>
      <c r="C44" s="11" cm="1">
        <f t="array" ref="C44:D44">_xlfn.TAKE(L.PolyPred($B$2:$B$7,$A$2:$A$7,A44,1,_xlfn.ANCHORARRAY($D$2),$B$13+$B$14*B44),,-2)</f>
        <v>6284.5078062427701</v>
      </c>
      <c r="D44" s="11">
        <v>9757.4708036102384</v>
      </c>
    </row>
    <row r="45" spans="1:4" x14ac:dyDescent="0.45">
      <c r="A45" s="2">
        <v>1.9000000000000006</v>
      </c>
      <c r="B45" s="11">
        <v>8424.1848570085094</v>
      </c>
      <c r="C45" s="11" cm="1">
        <f t="array" ref="C45:D45">_xlfn.TAKE(L.PolyPred($B$2:$B$7,$A$2:$A$7,A45,1,_xlfn.ANCHORARRAY($D$2),$B$13+$B$14*B45),,-2)</f>
        <v>6616.5855520002151</v>
      </c>
      <c r="D45" s="11">
        <v>10231.784162016804</v>
      </c>
    </row>
    <row r="46" spans="1:4" x14ac:dyDescent="0.45">
      <c r="A46" s="2">
        <v>2.0000000000000004</v>
      </c>
      <c r="B46" s="11">
        <v>8827.3804090905141</v>
      </c>
      <c r="C46" s="11" cm="1">
        <f t="array" ref="C46:D46">_xlfn.TAKE(L.PolyPred($B$2:$B$7,$A$2:$A$7,A46,1,_xlfn.ANCHORARRAY($D$2),$B$13+$B$14*B46),,-2)</f>
        <v>6948.4249829921537</v>
      </c>
      <c r="D46" s="11">
        <v>10706.335835188875</v>
      </c>
    </row>
    <row r="47" spans="1:4" x14ac:dyDescent="0.45">
      <c r="A47" s="2">
        <v>2.1000000000000005</v>
      </c>
      <c r="B47" s="11">
        <v>9230.5759611725207</v>
      </c>
      <c r="C47" s="11" cm="1">
        <f t="array" ref="C47:D47">_xlfn.TAKE(L.PolyPred($B$2:$B$7,$A$2:$A$7,A47,1,_xlfn.ANCHORARRAY($D$2),$B$13+$B$14*B47),,-2)</f>
        <v>7280.0522538915975</v>
      </c>
      <c r="D47" s="11">
        <v>11181.099668453444</v>
      </c>
    </row>
    <row r="48" spans="1:4" x14ac:dyDescent="0.45">
      <c r="A48" s="2">
        <v>2.2000000000000006</v>
      </c>
      <c r="B48" s="11">
        <v>9633.7715132545272</v>
      </c>
      <c r="C48" s="11" cm="1">
        <f t="array" ref="C48:D48">_xlfn.TAKE(L.PolyPred($B$2:$B$7,$A$2:$A$7,A48,1,_xlfn.ANCHORARRAY($D$2),$B$13+$B$14*B48),,-2)</f>
        <v>7611.4898895265669</v>
      </c>
      <c r="D48" s="11">
        <v>11656.053136982488</v>
      </c>
    </row>
    <row r="49" spans="1:4" x14ac:dyDescent="0.45">
      <c r="A49" s="2">
        <v>2.3000000000000007</v>
      </c>
      <c r="B49" s="11">
        <v>10036.967065336534</v>
      </c>
      <c r="C49" s="11" cm="1">
        <f t="array" ref="C49:D49">_xlfn.TAKE(L.PolyPred($B$2:$B$7,$A$2:$A$7,A49,1,_xlfn.ANCHORARRAY($D$2),$B$13+$B$14*B49),,-2)</f>
        <v>7942.7573833149081</v>
      </c>
      <c r="D49" s="11">
        <v>12131.17674735816</v>
      </c>
    </row>
    <row r="50" spans="1:4" x14ac:dyDescent="0.45">
      <c r="A50" s="2">
        <v>2.4000000000000008</v>
      </c>
      <c r="B50" s="11">
        <v>10440.16261741854</v>
      </c>
      <c r="C50" s="11" cm="1">
        <f t="array" ref="C50:D50">_xlfn.TAKE(L.PolyPred($B$2:$B$7,$A$2:$A$7,A50,1,_xlfn.ANCHORARRAY($D$2),$B$13+$B$14*B50),,-2)</f>
        <v>8273.8716830145568</v>
      </c>
      <c r="D50" s="11">
        <v>12606.453551822524</v>
      </c>
    </row>
    <row r="51" spans="1:4" x14ac:dyDescent="0.45">
      <c r="A51" s="2">
        <v>2.5000000000000009</v>
      </c>
      <c r="B51" s="11">
        <v>10843.358169500545</v>
      </c>
      <c r="C51" s="11" cm="1">
        <f t="array" ref="C51:D51">_xlfn.TAKE(L.PolyPred($B$2:$B$7,$A$2:$A$7,A51,1,_xlfn.ANCHORARRAY($D$2),$B$13+$B$14*B51),,-2)</f>
        <v>8604.8475873743228</v>
      </c>
      <c r="D51" s="11">
        <v>13081.868751626767</v>
      </c>
    </row>
    <row r="52" spans="1:4" x14ac:dyDescent="0.45">
      <c r="A52" s="2">
        <v>2.600000000000001</v>
      </c>
      <c r="B52" s="11">
        <v>11246.553721582552</v>
      </c>
      <c r="C52" s="11" cm="1">
        <f t="array" ref="C52:D52">_xlfn.TAKE(L.PolyPred($B$2:$B$7,$A$2:$A$7,A52,1,_xlfn.ANCHORARRAY($D$2),$B$13+$B$14*B52),,-2)</f>
        <v>8935.6980718926534</v>
      </c>
      <c r="D52" s="11">
        <v>13557.40937127245</v>
      </c>
    </row>
    <row r="53" spans="1:4" x14ac:dyDescent="0.45">
      <c r="A53" s="2">
        <v>2.7000000000000011</v>
      </c>
      <c r="B53" s="11">
        <v>11649.749273664558</v>
      </c>
      <c r="C53" s="11" cm="1">
        <f t="array" ref="C53:D53">_xlfn.TAKE(L.PolyPred($B$2:$B$7,$A$2:$A$7,A53,1,_xlfn.ANCHORARRAY($D$2),$B$13+$B$14*B53),,-2)</f>
        <v>9266.4345578288994</v>
      </c>
      <c r="D53" s="11">
        <v>14033.063989500217</v>
      </c>
    </row>
    <row r="54" spans="1:4" x14ac:dyDescent="0.45">
      <c r="A54" s="2">
        <v>2.8000000000000012</v>
      </c>
      <c r="B54" s="11">
        <v>12052.944825746565</v>
      </c>
      <c r="C54" s="11" cm="1">
        <f t="array" ref="C54:D54">_xlfn.TAKE(L.PolyPred($B$2:$B$7,$A$2:$A$7,A54,1,_xlfn.ANCHORARRAY($D$2),$B$13+$B$14*B54),,-2)</f>
        <v>9597.0671355233062</v>
      </c>
      <c r="D54" s="11">
        <v>14508.822515969823</v>
      </c>
    </row>
    <row r="55" spans="1:4" x14ac:dyDescent="0.45">
      <c r="A55" s="2">
        <v>2.9000000000000012</v>
      </c>
      <c r="B55" s="11">
        <v>12456.140377828569</v>
      </c>
      <c r="C55" s="11" cm="1">
        <f t="array" ref="C55:D55">_xlfn.TAKE(L.PolyPred($B$2:$B$7,$A$2:$A$7,A55,1,_xlfn.ANCHORARRAY($D$2),$B$13+$B$14*B55),,-2)</f>
        <v>9927.6047507202056</v>
      </c>
      <c r="D55" s="11">
        <v>14984.676004936933</v>
      </c>
    </row>
    <row r="56" spans="1:4" x14ac:dyDescent="0.45">
      <c r="A56" s="2">
        <v>3.0000000000000013</v>
      </c>
      <c r="B56" s="11">
        <v>12859.335929910576</v>
      </c>
      <c r="C56" s="11" cm="1">
        <f t="array" ref="C56:D56">_xlfn.TAKE(L.PolyPred($B$2:$B$7,$A$2:$A$7,A56,1,_xlfn.ANCHORARRAY($D$2),$B$13+$B$14*B56),,-2)</f>
        <v>10258.055360771852</v>
      </c>
      <c r="D56" s="11">
        <v>15460.6164990493</v>
      </c>
    </row>
    <row r="57" spans="1:4" x14ac:dyDescent="0.45">
      <c r="A57" s="2">
        <v>3.1000000000000014</v>
      </c>
      <c r="B57" s="11">
        <v>13262.531481992582</v>
      </c>
      <c r="C57" s="11" cm="1">
        <f t="array" ref="C57:D57">_xlfn.TAKE(L.PolyPred($B$2:$B$7,$A$2:$A$7,A57,1,_xlfn.ANCHORARRAY($D$2),$B$13+$B$14*B57),,-2)</f>
        <v>10588.426066193961</v>
      </c>
      <c r="D57" s="11">
        <v>15936.636897791204</v>
      </c>
    </row>
    <row r="58" spans="1:4" x14ac:dyDescent="0.45">
      <c r="A58" s="2">
        <v>3.2000000000000015</v>
      </c>
      <c r="B58" s="11">
        <v>13665.727034074589</v>
      </c>
      <c r="C58" s="11" cm="1">
        <f t="array" ref="C58:D58">_xlfn.TAKE(L.PolyPred($B$2:$B$7,$A$2:$A$7,A58,1,_xlfn.ANCHORARRAY($D$2),$B$13+$B$14*B58),,-2)</f>
        <v>10918.723221949313</v>
      </c>
      <c r="D58" s="11">
        <v>16412.730846199865</v>
      </c>
    </row>
    <row r="59" spans="1:4" x14ac:dyDescent="0.45">
      <c r="A59" s="2">
        <v>3.3000000000000016</v>
      </c>
      <c r="B59" s="11">
        <v>14068.922586156596</v>
      </c>
      <c r="C59" s="11" cm="1">
        <f t="array" ref="C59:D59">_xlfn.TAKE(L.PolyPred($B$2:$B$7,$A$2:$A$7,A59,1,_xlfn.ANCHORARRAY($D$2),$B$13+$B$14*B59),,-2)</f>
        <v>11248.952531978623</v>
      </c>
      <c r="D59" s="11">
        <v>16888.892640334569</v>
      </c>
    </row>
    <row r="60" spans="1:4" x14ac:dyDescent="0.45">
      <c r="A60" s="2">
        <v>3.4000000000000017</v>
      </c>
      <c r="B60" s="11">
        <v>14472.1181382386</v>
      </c>
      <c r="C60" s="11" cm="1">
        <f t="array" ref="C60:D60">_xlfn.TAKE(L.PolyPred($B$2:$B$7,$A$2:$A$7,A60,1,_xlfn.ANCHORARRAY($D$2),$B$13+$B$14*B60),,-2)</f>
        <v>11579.119129823168</v>
      </c>
      <c r="D60" s="11">
        <v>17365.117146654033</v>
      </c>
    </row>
    <row r="61" spans="1:4" x14ac:dyDescent="0.45">
      <c r="A61" s="2">
        <v>3.5000000000000018</v>
      </c>
      <c r="B61" s="11">
        <v>14875.313690320607</v>
      </c>
      <c r="C61" s="11" cm="1">
        <f t="array" ref="C61:D61">_xlfn.TAKE(L.PolyPred($B$2:$B$7,$A$2:$A$7,A61,1,_xlfn.ANCHORARRAY($D$2),$B$13+$B$14*B61),,-2)</f>
        <v>11909.227647649681</v>
      </c>
      <c r="D61" s="11">
        <v>17841.399732991533</v>
      </c>
    </row>
    <row r="62" spans="1:4" x14ac:dyDescent="0.45">
      <c r="A62" s="2">
        <v>3.6000000000000019</v>
      </c>
      <c r="B62" s="11">
        <v>15278.509242402613</v>
      </c>
      <c r="C62" s="11" cm="1">
        <f t="array" ref="C62:D62">_xlfn.TAKE(L.PolyPred($B$2:$B$7,$A$2:$A$7,A62,1,_xlfn.ANCHORARRAY($D$2),$B$13+$B$14*B62),,-2)</f>
        <v>12239.282275563133</v>
      </c>
      <c r="D62" s="11">
        <v>18317.736209242095</v>
      </c>
    </row>
    <row r="63" spans="1:4" x14ac:dyDescent="0.45">
      <c r="A63" s="2">
        <v>3.700000000000002</v>
      </c>
      <c r="B63" s="11">
        <v>15681.70479448462</v>
      </c>
      <c r="C63" s="11" cm="1">
        <f t="array" ref="C63:D63">_xlfn.TAKE(L.PolyPred($B$2:$B$7,$A$2:$A$7,A63,1,_xlfn.ANCHORARRAY($D$2),$B$13+$B$14*B63),,-2)</f>
        <v>12569.286812753409</v>
      </c>
      <c r="D63" s="11">
        <v>18794.122776215831</v>
      </c>
    </row>
    <row r="64" spans="1:4" x14ac:dyDescent="0.45">
      <c r="A64" s="2">
        <v>3.800000000000002</v>
      </c>
      <c r="B64" s="11">
        <v>16084.900346566625</v>
      </c>
      <c r="C64" s="11" cm="1">
        <f t="array" ref="C64:D64">_xlfn.TAKE(L.PolyPred($B$2:$B$7,$A$2:$A$7,A64,1,_xlfn.ANCHORARRAY($D$2),$B$13+$B$14*B64),,-2)</f>
        <v>12899.244711748934</v>
      </c>
      <c r="D64" s="11">
        <v>19270.555981384314</v>
      </c>
    </row>
    <row r="65" spans="1:4" x14ac:dyDescent="0.45">
      <c r="A65" s="2">
        <v>3.9000000000000021</v>
      </c>
      <c r="B65" s="11">
        <v>16488.095898648629</v>
      </c>
      <c r="C65" s="11" cm="1">
        <f t="array" ref="C65:D65">_xlfn.TAKE(L.PolyPred($B$2:$B$7,$A$2:$A$7,A65,1,_xlfn.ANCHORARRAY($D$2),$B$13+$B$14*B65),,-2)</f>
        <v>13229.159116830047</v>
      </c>
      <c r="D65" s="11">
        <v>19747.032680467211</v>
      </c>
    </row>
    <row r="66" spans="1:4" x14ac:dyDescent="0.45">
      <c r="A66" s="2">
        <v>4.0000000000000018</v>
      </c>
      <c r="B66" s="11">
        <v>16891.291450730634</v>
      </c>
      <c r="C66" s="11" cm="1">
        <f t="array" ref="C66:D66">_xlfn.TAKE(L.PolyPred($B$2:$B$7,$A$2:$A$7,A66,1,_xlfn.ANCHORARRAY($D$2),$B$13+$B$14*B66),,-2)</f>
        <v>13559.032897476272</v>
      </c>
      <c r="D66" s="11">
        <v>20223.550003984994</v>
      </c>
    </row>
    <row r="67" spans="1:4" x14ac:dyDescent="0.45">
      <c r="A67" s="2">
        <v>4.1000000000000014</v>
      </c>
      <c r="B67" s="11">
        <v>17294.487002812639</v>
      </c>
      <c r="C67" s="11" cm="1">
        <f t="array" ref="C67:D67">_xlfn.TAKE(L.PolyPred($B$2:$B$7,$A$2:$A$7,A67,1,_xlfn.ANCHORARRAY($D$2),$B$13+$B$14*B67),,-2)</f>
        <v>13888.868677576223</v>
      </c>
      <c r="D67" s="11">
        <v>20700.105328049052</v>
      </c>
    </row>
    <row r="68" spans="1:4" x14ac:dyDescent="0.45">
      <c r="A68" s="2">
        <v>4.2000000000000011</v>
      </c>
      <c r="B68" s="11">
        <v>17697.682554894644</v>
      </c>
      <c r="C68" s="11" cm="1">
        <f t="array" ref="C68:D68">_xlfn.TAKE(L.PolyPred($B$2:$B$7,$A$2:$A$7,A68,1,_xlfn.ANCHORARRAY($D$2),$B$13+$B$14*B68),,-2)</f>
        <v>14218.668861009872</v>
      </c>
      <c r="D68" s="11">
        <v>21176.696248779415</v>
      </c>
    </row>
    <row r="69" spans="1:4" x14ac:dyDescent="0.45">
      <c r="A69" s="2">
        <v>4.3000000000000007</v>
      </c>
      <c r="B69" s="11">
        <v>18100.878106976648</v>
      </c>
      <c r="C69" s="11" cm="1">
        <f t="array" ref="C69:D69">_xlfn.TAKE(L.PolyPred($B$2:$B$7,$A$2:$A$7,A69,1,_xlfn.ANCHORARRAY($D$2),$B$13+$B$14*B69),,-2)</f>
        <v>14548.435654115256</v>
      </c>
      <c r="D69" s="11">
        <v>21653.320559838041</v>
      </c>
    </row>
    <row r="70" spans="1:4" x14ac:dyDescent="0.45">
      <c r="A70" s="2">
        <v>4.4000000000000004</v>
      </c>
      <c r="B70" s="11">
        <v>18504.073659058653</v>
      </c>
      <c r="C70" s="11" cm="1">
        <f t="array" ref="C70:D70">_xlfn.TAKE(L.PolyPred($B$2:$B$7,$A$2:$A$7,A70,1,_xlfn.ANCHORARRAY($D$2),$B$13+$B$14*B70),,-2)</f>
        <v>14878.171085471158</v>
      </c>
      <c r="D70" s="11">
        <v>22129.97623264615</v>
      </c>
    </row>
    <row r="71" spans="1:4" x14ac:dyDescent="0.45">
      <c r="A71" s="2">
        <v>4.5</v>
      </c>
      <c r="B71" s="11">
        <v>18907.269211140658</v>
      </c>
      <c r="C71" s="11" cm="1">
        <f t="array" ref="C71:D71">_xlfn.TAKE(L.PolyPred($B$2:$B$7,$A$2:$A$7,A71,1,_xlfn.ANCHORARRAY($D$2),$B$13+$B$14*B71),,-2)</f>
        <v>15207.877023360696</v>
      </c>
      <c r="D71" s="11">
        <v>22606.66139892062</v>
      </c>
    </row>
    <row r="72" spans="1:4" x14ac:dyDescent="0.45">
      <c r="A72" s="2">
        <v>4.5999999999999996</v>
      </c>
      <c r="B72" s="11">
        <v>19310.464763222662</v>
      </c>
      <c r="C72" s="11" cm="1">
        <f t="array" ref="C72:D72">_xlfn.TAKE(L.PolyPred($B$2:$B$7,$A$2:$A$7,A72,1,_xlfn.ANCHORARRAY($D$2),$B$13+$B$14*B72),,-2)</f>
        <v>15537.555191225363</v>
      </c>
      <c r="D72" s="11">
        <v>23083.37433521996</v>
      </c>
    </row>
    <row r="73" spans="1:4" x14ac:dyDescent="0.45">
      <c r="A73" s="2">
        <v>4.6999999999999993</v>
      </c>
      <c r="B73" s="11">
        <v>19713.660315304667</v>
      </c>
      <c r="C73" s="11" cm="1">
        <f t="array" ref="C73:D73">_xlfn.TAKE(L.PolyPred($B$2:$B$7,$A$2:$A$7,A73,1,_xlfn.ANCHORARRAY($D$2),$B$13+$B$14*B73),,-2)</f>
        <v>15867.207181373004</v>
      </c>
      <c r="D73" s="11">
        <v>23560.113449236331</v>
      </c>
    </row>
    <row r="74" spans="1:4" x14ac:dyDescent="0.45">
      <c r="A74" s="2">
        <v>4.7999999999999989</v>
      </c>
      <c r="B74" s="11">
        <v>20116.855867386672</v>
      </c>
      <c r="C74" s="11" cm="1">
        <f t="array" ref="C74:D74">_xlfn.TAKE(L.PolyPred($B$2:$B$7,$A$2:$A$7,A74,1,_xlfn.ANCHORARRAY($D$2),$B$13+$B$14*B74),,-2)</f>
        <v>16196.834467164599</v>
      </c>
      <c r="D74" s="11">
        <v>24036.877267608746</v>
      </c>
    </row>
    <row r="75" spans="1:4" x14ac:dyDescent="0.45">
      <c r="A75" s="2">
        <v>4.8999999999999986</v>
      </c>
      <c r="B75" s="11">
        <v>20520.051419468677</v>
      </c>
      <c r="C75" s="11" cm="1">
        <f t="array" ref="C75:D75">_xlfn.TAKE(L.PolyPred($B$2:$B$7,$A$2:$A$7,A75,1,_xlfn.ANCHORARRAY($D$2),$B$13+$B$14*B75),,-2)</f>
        <v>16526.438413872394</v>
      </c>
      <c r="D75" s="11">
        <v>24513.664425064959</v>
      </c>
    </row>
    <row r="76" spans="1:4" x14ac:dyDescent="0.45">
      <c r="A76" s="2">
        <v>4.9999999999999982</v>
      </c>
      <c r="B76" s="11">
        <v>20923.246971550678</v>
      </c>
      <c r="C76" s="11" cm="1">
        <f t="array" ref="C76:D76">_xlfn.TAKE(L.PolyPred($B$2:$B$7,$A$2:$A$7,A76,1,_xlfn.ANCHORARRAY($D$2),$B$13+$B$14*B76),,-2)</f>
        <v>16856.020288374664</v>
      </c>
      <c r="D76" s="11">
        <v>24990.473654726691</v>
      </c>
    </row>
    <row r="77" spans="1:4" x14ac:dyDescent="0.45">
      <c r="A77" s="2">
        <v>5.0999999999999979</v>
      </c>
      <c r="B77" s="11">
        <v>21326.442523632682</v>
      </c>
      <c r="C77" s="11" cm="1">
        <f t="array" ref="C77:D77">_xlfn.TAKE(L.PolyPred($B$2:$B$7,$A$2:$A$7,A77,1,_xlfn.ANCHORARRAY($D$2),$B$13+$B$14*B77),,-2)</f>
        <v>17185.581267829417</v>
      </c>
      <c r="D77" s="11">
        <v>25467.303779435948</v>
      </c>
    </row>
    <row r="78" spans="1:4" x14ac:dyDescent="0.45">
      <c r="A78" s="2">
        <v>5.1999999999999975</v>
      </c>
      <c r="B78" s="11">
        <v>21729.638075714687</v>
      </c>
      <c r="C78" s="11" cm="1">
        <f t="array" ref="C78:D78">_xlfn.TAKE(L.PolyPred($B$2:$B$7,$A$2:$A$7,A78,1,_xlfn.ANCHORARRAY($D$2),$B$13+$B$14*B78),,-2)</f>
        <v>17515.122447449838</v>
      </c>
      <c r="D78" s="11">
        <v>25944.153703979537</v>
      </c>
    </row>
    <row r="79" spans="1:4" x14ac:dyDescent="0.45">
      <c r="A79" s="2">
        <v>5.2999999999999972</v>
      </c>
      <c r="B79" s="11">
        <v>22132.833627796692</v>
      </c>
      <c r="C79" s="11" cm="1">
        <f t="array" ref="C79:D79">_xlfn.TAKE(L.PolyPred($B$2:$B$7,$A$2:$A$7,A79,1,_xlfn.ANCHORARRAY($D$2),$B$13+$B$14*B79),,-2)</f>
        <v>17844.644847487787</v>
      </c>
      <c r="D79" s="11">
        <v>26421.022408105597</v>
      </c>
    </row>
    <row r="80" spans="1:4" x14ac:dyDescent="0.45">
      <c r="A80" s="2">
        <v>5.3999999999999968</v>
      </c>
      <c r="B80" s="11">
        <v>22536.029179878697</v>
      </c>
      <c r="C80" s="11" cm="1">
        <f t="array" ref="C80:D80">_xlfn.TAKE(L.PolyPred($B$2:$B$7,$A$2:$A$7,A80,1,_xlfn.ANCHORARRAY($D$2),$B$13+$B$14*B80),,-2)</f>
        <v>18174.149419517562</v>
      </c>
      <c r="D80" s="11">
        <v>26897.908940239831</v>
      </c>
    </row>
    <row r="81" spans="1:4" x14ac:dyDescent="0.45">
      <c r="A81" s="2">
        <v>5.4999999999999964</v>
      </c>
      <c r="B81" s="11">
        <v>22939.224731960701</v>
      </c>
      <c r="C81" s="11" cm="1">
        <f t="array" ref="C81:D81">_xlfn.TAKE(L.PolyPred($B$2:$B$7,$A$2:$A$7,A81,1,_xlfn.ANCHORARRAY($D$2),$B$13+$B$14*B81),,-2)</f>
        <v>18503.637052100061</v>
      </c>
      <c r="D81" s="11">
        <v>27374.812411821342</v>
      </c>
    </row>
    <row r="82" spans="1:4" x14ac:dyDescent="0.45">
      <c r="A82" s="2">
        <v>5.5999999999999961</v>
      </c>
      <c r="B82" s="11">
        <v>23342.420284042706</v>
      </c>
      <c r="C82" s="11" cm="1">
        <f t="array" ref="C82:D82">_xlfn.TAKE(L.PolyPred($B$2:$B$7,$A$2:$A$7,A82,1,_xlfn.ANCHORARRAY($D$2),$B$13+$B$14*B82),,-2)</f>
        <v>18833.108575897291</v>
      </c>
      <c r="D82" s="11">
        <v>27851.731992188121</v>
      </c>
    </row>
    <row r="83" spans="1:4" x14ac:dyDescent="0.45">
      <c r="A83" s="2">
        <v>5.6999999999999957</v>
      </c>
      <c r="B83" s="11">
        <v>23745.615836124711</v>
      </c>
      <c r="C83" s="11" cm="1">
        <f t="array" ref="C83:D83">_xlfn.TAKE(L.PolyPred($B$2:$B$7,$A$2:$A$7,A83,1,_xlfn.ANCHORARRAY($D$2),$B$13+$B$14*B83),,-2)</f>
        <v>19162.564768298216</v>
      </c>
      <c r="D83" s="11">
        <v>28328.666903951205</v>
      </c>
    </row>
    <row r="84" spans="1:4" x14ac:dyDescent="0.45">
      <c r="A84" s="2">
        <v>5.7999999999999954</v>
      </c>
      <c r="B84" s="11">
        <v>24148.811388206715</v>
      </c>
      <c r="C84" s="11" cm="1">
        <f t="array" ref="C84:D84">_xlfn.TAKE(L.PolyPred($B$2:$B$7,$A$2:$A$7,A84,1,_xlfn.ANCHORARRAY($D$2),$B$13+$B$14*B84),,-2)</f>
        <v>19492.006357609418</v>
      </c>
      <c r="D84" s="11">
        <v>28805.616418804013</v>
      </c>
    </row>
    <row r="85" spans="1:4" x14ac:dyDescent="0.45">
      <c r="A85" s="2">
        <v>5.899999999999995</v>
      </c>
      <c r="B85" s="11">
        <v>24552.006940288717</v>
      </c>
      <c r="C85" s="11" cm="1">
        <f t="array" ref="C85:D85">_xlfn.TAKE(L.PolyPred($B$2:$B$7,$A$2:$A$7,A85,1,_xlfn.ANCHORARRAY($D$2),$B$13+$B$14*B85),,-2)</f>
        <v>19821.434026857467</v>
      </c>
      <c r="D85" s="11">
        <v>29282.579853719966</v>
      </c>
    </row>
    <row r="86" spans="1:4" x14ac:dyDescent="0.45">
      <c r="A86" s="2">
        <v>5.9999999999999947</v>
      </c>
      <c r="B86" s="11">
        <v>24955.202492370721</v>
      </c>
      <c r="C86" s="11" cm="1">
        <f t="array" ref="C86:D86">_xlfn.TAKE(L.PolyPred($B$2:$B$7,$A$2:$A$7,A86,1,_xlfn.ANCHORARRAY($D$2),$B$13+$B$14*B86),,-2)</f>
        <v>20150.848417244179</v>
      </c>
      <c r="D86" s="11">
        <v>29759.556567497264</v>
      </c>
    </row>
    <row r="87" spans="1:4" x14ac:dyDescent="0.45">
      <c r="A87" s="2">
        <v>6.0999999999999943</v>
      </c>
      <c r="B87" s="11">
        <v>25358.398044452726</v>
      </c>
      <c r="C87" s="11" cm="1">
        <f t="array" ref="C87:D87">_xlfn.TAKE(L.PolyPred($B$2:$B$7,$A$2:$A$7,A87,1,_xlfn.ANCHORARRAY($D$2),$B$13+$B$14*B87),,-2)</f>
        <v>20480.250131291108</v>
      </c>
      <c r="D87" s="11">
        <v>30236.545957614344</v>
      </c>
    </row>
    <row r="88" spans="1:4" x14ac:dyDescent="0.45">
      <c r="A88" s="2">
        <v>6.199999999999994</v>
      </c>
      <c r="B88" s="11">
        <v>25761.593596534731</v>
      </c>
      <c r="C88" s="11" cm="1">
        <f t="array" ref="C88:D88">_xlfn.TAKE(L.PolyPred($B$2:$B$7,$A$2:$A$7,A88,1,_xlfn.ANCHORARRAY($D$2),$B$13+$B$14*B88),,-2)</f>
        <v>20809.639735705299</v>
      </c>
      <c r="D88" s="11">
        <v>30713.547457364162</v>
      </c>
    </row>
    <row r="89" spans="1:4" x14ac:dyDescent="0.45">
      <c r="A89" s="2">
        <v>6.2999999999999936</v>
      </c>
      <c r="B89" s="11">
        <v>26164.789148616735</v>
      </c>
      <c r="C89" s="11" cm="1">
        <f t="array" ref="C89:D89">_xlfn.TAKE(L.PolyPred($B$2:$B$7,$A$2:$A$7,A89,1,_xlfn.ANCHORARRAY($D$2),$B$13+$B$14*B89),,-2)</f>
        <v>21139.017763994631</v>
      </c>
      <c r="D89" s="11">
        <v>31190.56053323884</v>
      </c>
    </row>
    <row r="90" spans="1:4" x14ac:dyDescent="0.45">
      <c r="A90" s="2">
        <v>6.3999999999999932</v>
      </c>
      <c r="B90" s="11">
        <v>26567.98470069874</v>
      </c>
      <c r="C90" s="11" cm="1">
        <f t="array" ref="C90:D90">_xlfn.TAKE(L.PolyPred($B$2:$B$7,$A$2:$A$7,A90,1,_xlfn.ANCHORARRAY($D$2),$B$13+$B$14*B90),,-2)</f>
        <v>21468.384718857837</v>
      </c>
      <c r="D90" s="11">
        <v>31667.584682539644</v>
      </c>
    </row>
    <row r="91" spans="1:4" x14ac:dyDescent="0.45">
      <c r="A91" s="2">
        <v>6.4999999999999929</v>
      </c>
      <c r="B91" s="11">
        <v>26971.180252780745</v>
      </c>
      <c r="C91" s="11" cm="1">
        <f t="array" ref="C91:D91">_xlfn.TAKE(L.PolyPred($B$2:$B$7,$A$2:$A$7,A91,1,_xlfn.ANCHORARRAY($D$2),$B$13+$B$14*B91),,-2)</f>
        <v>21797.741074371519</v>
      </c>
      <c r="D91" s="11">
        <v>32144.619431189971</v>
      </c>
    </row>
    <row r="92" spans="1:4" x14ac:dyDescent="0.45">
      <c r="A92" s="2">
        <v>6.5999999999999925</v>
      </c>
      <c r="B92" s="11">
        <v>27374.37580486275</v>
      </c>
      <c r="C92" s="11" cm="1">
        <f t="array" ref="C92:D92">_xlfn.TAKE(L.PolyPred($B$2:$B$7,$A$2:$A$7,A92,1,_xlfn.ANCHORARRAY($D$2),$B$13+$B$14*B92),,-2)</f>
        <v>22127.087277993873</v>
      </c>
      <c r="D92" s="11">
        <v>32621.664331731627</v>
      </c>
    </row>
    <row r="93" spans="1:4" x14ac:dyDescent="0.45">
      <c r="A93" s="2">
        <v>6.6999999999999922</v>
      </c>
      <c r="B93" s="11">
        <v>27777.571356944754</v>
      </c>
      <c r="C93" s="11" cm="1">
        <f t="array" ref="C93:D93">_xlfn.TAKE(L.PolyPred($B$2:$B$7,$A$2:$A$7,A93,1,_xlfn.ANCHORARRAY($D$2),$B$13+$B$14*B93),,-2)</f>
        <v>22456.423752402814</v>
      </c>
      <c r="D93" s="11">
        <v>33098.718961486695</v>
      </c>
    </row>
    <row r="94" spans="1:4" x14ac:dyDescent="0.45">
      <c r="A94" s="2">
        <v>6.7999999999999918</v>
      </c>
      <c r="B94" s="11">
        <v>28180.766909026755</v>
      </c>
      <c r="C94" s="11" cm="1">
        <f t="array" ref="C94:D94">_xlfn.TAKE(L.PolyPred($B$2:$B$7,$A$2:$A$7,A94,1,_xlfn.ANCHORARRAY($D$2),$B$13+$B$14*B94),,-2)</f>
        <v>22785.750897184203</v>
      </c>
      <c r="D94" s="11">
        <v>33575.782920869307</v>
      </c>
    </row>
    <row r="95" spans="1:4" x14ac:dyDescent="0.45">
      <c r="A95" s="2">
        <v>6.8999999999999915</v>
      </c>
      <c r="B95" s="11">
        <v>28583.96246110876</v>
      </c>
      <c r="C95" s="11" cm="1">
        <f t="array" ref="C95:D95">_xlfn.TAKE(L.PolyPred($B$2:$B$7,$A$2:$A$7,A95,1,_xlfn.ANCHORARRAY($D$2),$B$13+$B$14*B95),,-2)</f>
        <v>23115.069090384201</v>
      </c>
      <c r="D95" s="11">
        <v>34052.855831833323</v>
      </c>
    </row>
    <row r="96" spans="1:4" x14ac:dyDescent="0.45">
      <c r="A96" s="2">
        <v>6.9999999999999911</v>
      </c>
      <c r="B96" s="11">
        <v>28987.158013190765</v>
      </c>
      <c r="C96" s="11" cm="1">
        <f t="array" ref="C96:D96">_xlfn.TAKE(L.PolyPred($B$2:$B$7,$A$2:$A$7,A96,1,_xlfn.ANCHORARRAY($D$2),$B$13+$B$14*B96),,-2)</f>
        <v>23444.378689938305</v>
      </c>
      <c r="D96" s="11">
        <v>34529.937336443225</v>
      </c>
    </row>
    <row r="97" spans="1:4" x14ac:dyDescent="0.45">
      <c r="A97" s="2">
        <v>7.0999999999999908</v>
      </c>
      <c r="B97" s="11">
        <v>29390.35356527277</v>
      </c>
      <c r="C97" s="11" cm="1">
        <f t="array" ref="C97:D97">_xlfn.TAKE(L.PolyPred($B$2:$B$7,$A$2:$A$7,A97,1,_xlfn.ANCHORARRAY($D$2),$B$13+$B$14*B97),,-2)</f>
        <v>23773.680034988367</v>
      </c>
      <c r="D97" s="11">
        <v>35007.027095557169</v>
      </c>
    </row>
    <row r="98" spans="1:4" x14ac:dyDescent="0.45">
      <c r="A98" s="2">
        <v>7.1999999999999904</v>
      </c>
      <c r="B98" s="11">
        <v>29793.549117354774</v>
      </c>
      <c r="C98" s="11" cm="1">
        <f t="array" ref="C98:D98">_xlfn.TAKE(L.PolyPred($B$2:$B$7,$A$2:$A$7,A98,1,_xlfn.ANCHORARRAY($D$2),$B$13+$B$14*B98),,-2)</f>
        <v>24102.973447097655</v>
      </c>
      <c r="D98" s="11">
        <v>35484.124787611894</v>
      </c>
    </row>
    <row r="99" spans="1:4" x14ac:dyDescent="0.45">
      <c r="A99" s="2">
        <v>7.2999999999999901</v>
      </c>
      <c r="B99" s="11">
        <v>30196.744669436779</v>
      </c>
      <c r="C99" s="11" cm="1">
        <f t="array" ref="C99:D99">_xlfn.TAKE(L.PolyPred($B$2:$B$7,$A$2:$A$7,A99,1,_xlfn.ANCHORARRAY($D$2),$B$13+$B$14*B99),,-2)</f>
        <v>24432.25923137298</v>
      </c>
      <c r="D99" s="11">
        <v>35961.230107500582</v>
      </c>
    </row>
    <row r="100" spans="1:4" x14ac:dyDescent="0.45">
      <c r="A100" s="2">
        <v>7.3999999999999897</v>
      </c>
      <c r="B100" s="11">
        <v>30599.940221518784</v>
      </c>
      <c r="C100" s="11" cm="1">
        <f t="array" ref="C100:D100">_xlfn.TAKE(L.PolyPred($B$2:$B$7,$A$2:$A$7,A100,1,_xlfn.ANCHORARRAY($D$2),$B$13+$B$14*B100),,-2)</f>
        <v>24761.537677502198</v>
      </c>
      <c r="D100" s="11">
        <v>36438.342765535366</v>
      </c>
    </row>
    <row r="101" spans="1:4" x14ac:dyDescent="0.45">
      <c r="A101" s="2">
        <v>7.4999999999999893</v>
      </c>
      <c r="B101" s="11">
        <v>31003.135773600789</v>
      </c>
      <c r="C101" s="11" cm="1">
        <f t="array" ref="C101:D101">_xlfn.TAKE(L.PolyPred($B$2:$B$7,$A$2:$A$7,A101,1,_xlfn.ANCHORARRAY($D$2),$B$13+$B$14*B101),,-2)</f>
        <v>25090.809060714269</v>
      </c>
      <c r="D101" s="11">
        <v>36915.462486487304</v>
      </c>
    </row>
    <row r="102" spans="1:4" x14ac:dyDescent="0.45">
      <c r="A102" s="2">
        <v>7.599999999999989</v>
      </c>
      <c r="B102" s="11">
        <v>31406.331325682793</v>
      </c>
      <c r="C102" s="11" cm="1">
        <f t="array" ref="C102:D102">_xlfn.TAKE(L.PolyPred($B$2:$B$7,$A$2:$A$7,A102,1,_xlfn.ANCHORARRAY($D$2),$B$13+$B$14*B102),,-2)</f>
        <v>25420.073642668627</v>
      </c>
      <c r="D102" s="11">
        <v>37392.589008696959</v>
      </c>
    </row>
    <row r="103" spans="1:4" x14ac:dyDescent="0.45">
      <c r="A103" s="2">
        <v>7.6999999999999886</v>
      </c>
      <c r="B103" s="11">
        <v>31809.526877764798</v>
      </c>
      <c r="C103" s="11" cm="1">
        <f t="array" ref="C103:D103">_xlfn.TAKE(L.PolyPred($B$2:$B$7,$A$2:$A$7,A103,1,_xlfn.ANCHORARRAY($D$2),$B$13+$B$14*B103),,-2)</f>
        <v>25749.331672279815</v>
      </c>
      <c r="D103" s="11">
        <v>37869.722083249784</v>
      </c>
    </row>
    <row r="104" spans="1:4" x14ac:dyDescent="0.45">
      <c r="A104" s="2">
        <v>7.7999999999999883</v>
      </c>
      <c r="B104" s="11">
        <v>32212.722429846799</v>
      </c>
      <c r="C104" s="11" cm="1">
        <f t="array" ref="C104:D104">_xlfn.TAKE(L.PolyPred($B$2:$B$7,$A$2:$A$7,A104,1,_xlfn.ANCHORARRAY($D$2),$B$13+$B$14*B104),,-2)</f>
        <v>26078.583386482795</v>
      </c>
      <c r="D104" s="11">
        <v>38346.861473210804</v>
      </c>
    </row>
    <row r="105" spans="1:4" x14ac:dyDescent="0.45">
      <c r="A105" s="2">
        <v>7.8999999999999879</v>
      </c>
      <c r="B105" s="11">
        <v>32615.917981928804</v>
      </c>
      <c r="C105" s="11" cm="1">
        <f t="array" ref="C105:D105">_xlfn.TAKE(L.PolyPred($B$2:$B$7,$A$2:$A$7,A105,1,_xlfn.ANCHORARRAY($D$2),$B$13+$B$14*B105),,-2)</f>
        <v>26407.829010943882</v>
      </c>
      <c r="D105" s="11">
        <v>38824.006952913725</v>
      </c>
    </row>
    <row r="106" spans="1:4" x14ac:dyDescent="0.45">
      <c r="A106" s="2">
        <v>7.9999999999999876</v>
      </c>
      <c r="B106" s="11">
        <v>33019.113534010809</v>
      </c>
      <c r="C106" s="11" cm="1">
        <f t="array" ref="C106:D106">_xlfn.TAKE(L.PolyPred($B$2:$B$7,$A$2:$A$7,A106,1,_xlfn.ANCHORARRAY($D$2),$B$13+$B$14*B106),,-2)</f>
        <v>26737.068760721704</v>
      </c>
      <c r="D106" s="11">
        <v>39301.158307299913</v>
      </c>
    </row>
    <row r="107" spans="1:4" x14ac:dyDescent="0.45">
      <c r="A107" s="2">
        <v>8.0999999999999872</v>
      </c>
      <c r="B107" s="11">
        <v>33422.309086092813</v>
      </c>
      <c r="C107" s="11" cm="1">
        <f t="array" ref="C107:D107">_xlfn.TAKE(L.PolyPred($B$2:$B$7,$A$2:$A$7,A107,1,_xlfn.ANCHORARRAY($D$2),$B$13+$B$14*B107),,-2)</f>
        <v>27066.302840882243</v>
      </c>
      <c r="D107" s="11">
        <v>39778.315331303384</v>
      </c>
    </row>
    <row r="108" spans="1:4" x14ac:dyDescent="0.45">
      <c r="A108" s="2">
        <v>8.1999999999999869</v>
      </c>
      <c r="B108" s="11">
        <v>33825.504638174825</v>
      </c>
      <c r="C108" s="11" cm="1">
        <f t="array" ref="C108:D108">_xlfn.TAKE(L.PolyPred($B$2:$B$7,$A$2:$A$7,A108,1,_xlfn.ANCHORARRAY($D$2),$B$13+$B$14*B108),,-2)</f>
        <v>27395.531447071688</v>
      </c>
      <c r="D108" s="11">
        <v>40255.477829277967</v>
      </c>
    </row>
    <row r="109" spans="1:4" x14ac:dyDescent="0.45">
      <c r="A109" s="2">
        <v>8.2999999999999865</v>
      </c>
      <c r="B109" s="11">
        <v>34228.700190256815</v>
      </c>
      <c r="C109" s="11" cm="1">
        <f t="array" ref="C109:D109">_xlfn.TAKE(L.PolyPred($B$2:$B$7,$A$2:$A$7,A109,1,_xlfn.ANCHORARRAY($D$2),$B$13+$B$14*B109),,-2)</f>
        <v>27724.754766050311</v>
      </c>
      <c r="D109" s="11">
        <v>40732.645614463319</v>
      </c>
    </row>
    <row r="110" spans="1:4" x14ac:dyDescent="0.45">
      <c r="A110" s="2">
        <v>8.3999999999999861</v>
      </c>
      <c r="B110" s="11">
        <v>34631.89574233882</v>
      </c>
      <c r="C110" s="11" cm="1">
        <f t="array" ref="C110:D110">_xlfn.TAKE(L.PolyPred($B$2:$B$7,$A$2:$A$7,A110,1,_xlfn.ANCHORARRAY($D$2),$B$13+$B$14*B110),,-2)</f>
        <v>28053.972976190616</v>
      </c>
      <c r="D110" s="11">
        <v>41209.818508487027</v>
      </c>
    </row>
    <row r="111" spans="1:4" x14ac:dyDescent="0.45">
      <c r="A111" s="2">
        <v>8.4999999999999858</v>
      </c>
      <c r="B111" s="11">
        <v>35035.091294420825</v>
      </c>
      <c r="C111" s="11" cm="1">
        <f t="array" ref="C111:D111">_xlfn.TAKE(L.PolyPred($B$2:$B$7,$A$2:$A$7,A111,1,_xlfn.ANCHORARRAY($D$2),$B$13+$B$14*B111),,-2)</f>
        <v>28383.186247942227</v>
      </c>
      <c r="D111" s="11">
        <v>41686.996340899423</v>
      </c>
    </row>
    <row r="112" spans="1:4" x14ac:dyDescent="0.45">
      <c r="A112" s="2">
        <v>8.5999999999999854</v>
      </c>
      <c r="B112" s="11">
        <v>35438.28684650283</v>
      </c>
      <c r="C112" s="11" cm="1">
        <f t="array" ref="C112:D112">_xlfn.TAKE(L.PolyPred($B$2:$B$7,$A$2:$A$7,A112,1,_xlfn.ANCHORARRAY($D$2),$B$13+$B$14*B112),,-2)</f>
        <v>28712.394744266396</v>
      </c>
      <c r="D112" s="11">
        <v>42164.17894873926</v>
      </c>
    </row>
    <row r="113" spans="1:4" x14ac:dyDescent="0.45">
      <c r="A113" s="2">
        <v>8.6999999999999851</v>
      </c>
      <c r="B113" s="11">
        <v>35841.482398584834</v>
      </c>
      <c r="C113" s="11" cm="1">
        <f t="array" ref="C113:D113">_xlfn.TAKE(L.PolyPred($B$2:$B$7,$A$2:$A$7,A113,1,_xlfn.ANCHORARRAY($D$2),$B$13+$B$14*B113),,-2)</f>
        <v>29041.598621042169</v>
      </c>
      <c r="D113" s="11">
        <v>42641.3661761275</v>
      </c>
    </row>
    <row r="114" spans="1:4" x14ac:dyDescent="0.45">
      <c r="A114" s="2">
        <v>8.7999999999999847</v>
      </c>
      <c r="B114" s="11">
        <v>36244.677950666839</v>
      </c>
      <c r="C114" s="11" cm="1">
        <f t="array" ref="C114:D114">_xlfn.TAKE(L.PolyPred($B$2:$B$7,$A$2:$A$7,A114,1,_xlfn.ANCHORARRAY($D$2),$B$13+$B$14*B114),,-2)</f>
        <v>29370.79802744649</v>
      </c>
      <c r="D114" s="11">
        <v>43118.557873887185</v>
      </c>
    </row>
    <row r="115" spans="1:4" x14ac:dyDescent="0.45">
      <c r="A115" s="2">
        <v>8.8999999999999844</v>
      </c>
      <c r="B115" s="11">
        <v>36647.873502748844</v>
      </c>
      <c r="C115" s="11" cm="1">
        <f t="array" ref="C115:D115">_xlfn.TAKE(L.PolyPred($B$2:$B$7,$A$2:$A$7,A115,1,_xlfn.ANCHORARRAY($D$2),$B$13+$B$14*B115),,-2)</f>
        <v>29699.993106310078</v>
      </c>
      <c r="D115" s="11">
        <v>43595.753899187606</v>
      </c>
    </row>
    <row r="116" spans="1:4" x14ac:dyDescent="0.45">
      <c r="A116" s="2">
        <v>8.999999999999984</v>
      </c>
      <c r="B116" s="11">
        <v>37051.069054830848</v>
      </c>
      <c r="C116" s="11" cm="1">
        <f t="array" ref="C116:D116">_xlfn.TAKE(L.PolyPred($B$2:$B$7,$A$2:$A$7,A116,1,_xlfn.ANCHORARRAY($D$2),$B$13+$B$14*B116),,-2)</f>
        <v>30029.183994450916</v>
      </c>
      <c r="D116" s="11">
        <v>44072.954115210778</v>
      </c>
    </row>
    <row r="117" spans="1:4" x14ac:dyDescent="0.45">
      <c r="A117" s="2">
        <v>9.0999999999999837</v>
      </c>
      <c r="B117" s="11">
        <v>37454.264606912853</v>
      </c>
      <c r="C117" s="11" cm="1">
        <f t="array" ref="C117:D117">_xlfn.TAKE(L.PolyPred($B$2:$B$7,$A$2:$A$7,A117,1,_xlfn.ANCHORARRAY($D$2),$B$13+$B$14*B117),,-2)</f>
        <v>30358.370822986963</v>
      </c>
      <c r="D117" s="11">
        <v>44550.15839083874</v>
      </c>
    </row>
    <row r="118" spans="1:4" x14ac:dyDescent="0.45">
      <c r="A118" s="2">
        <v>9.1999999999999833</v>
      </c>
      <c r="B118" s="11">
        <v>37857.460158994858</v>
      </c>
      <c r="C118" s="11" cm="1">
        <f t="array" ref="C118:D118">_xlfn.TAKE(L.PolyPred($B$2:$B$7,$A$2:$A$7,A118,1,_xlfn.ANCHORARRAY($D$2),$B$13+$B$14*B118),,-2)</f>
        <v>30687.553717629551</v>
      </c>
      <c r="D118" s="11">
        <v>45027.366600360168</v>
      </c>
    </row>
    <row r="119" spans="1:4" x14ac:dyDescent="0.45">
      <c r="A119" s="2">
        <v>9.2999999999999829</v>
      </c>
      <c r="B119" s="11">
        <v>38260.655711076863</v>
      </c>
      <c r="C119" s="11" cm="1">
        <f t="array" ref="C119:D119">_xlfn.TAKE(L.PolyPred($B$2:$B$7,$A$2:$A$7,A119,1,_xlfn.ANCHORARRAY($D$2),$B$13+$B$14*B119),,-2)</f>
        <v>31016.732798958881</v>
      </c>
      <c r="D119" s="11">
        <v>45504.578623194844</v>
      </c>
    </row>
    <row r="120" spans="1:4" x14ac:dyDescent="0.45">
      <c r="A120" s="2">
        <v>9.3999999999999826</v>
      </c>
      <c r="B120" s="11">
        <v>38663.851263158867</v>
      </c>
      <c r="C120" s="11" cm="1">
        <f t="array" ref="C120:D120">_xlfn.TAKE(L.PolyPred($B$2:$B$7,$A$2:$A$7,A120,1,_xlfn.ANCHORARRAY($D$2),$B$13+$B$14*B120),,-2)</f>
        <v>31345.908182682881</v>
      </c>
      <c r="D120" s="11">
        <v>45981.794343634851</v>
      </c>
    </row>
    <row r="121" spans="1:4" x14ac:dyDescent="0.45">
      <c r="A121" s="2">
        <v>9.4999999999999822</v>
      </c>
      <c r="B121" s="11">
        <v>39067.046815240872</v>
      </c>
      <c r="C121" s="11" cm="1">
        <f t="array" ref="C121:D121">_xlfn.TAKE(L.PolyPred($B$2:$B$7,$A$2:$A$7,A121,1,_xlfn.ANCHORARRAY($D$2),$B$13+$B$14*B121),,-2)</f>
        <v>31675.07997988052</v>
      </c>
      <c r="D121" s="11">
        <v>46459.01365060122</v>
      </c>
    </row>
    <row r="122" spans="1:4" x14ac:dyDescent="0.45">
      <c r="A122" s="2">
        <v>9.5999999999999819</v>
      </c>
      <c r="B122" s="11">
        <v>39470.242367322877</v>
      </c>
      <c r="C122" s="11" cm="1">
        <f t="array" ref="C122:D122">_xlfn.TAKE(L.PolyPred($B$2:$B$7,$A$2:$A$7,A122,1,_xlfn.ANCHORARRAY($D$2),$B$13+$B$14*B122),,-2)</f>
        <v>32004.248297230755</v>
      </c>
      <c r="D122" s="11">
        <v>46936.236437414998</v>
      </c>
    </row>
    <row r="123" spans="1:4" x14ac:dyDescent="0.45">
      <c r="A123" s="2">
        <v>9.6999999999999815</v>
      </c>
      <c r="B123" s="11">
        <v>39873.437919404882</v>
      </c>
      <c r="C123" s="11" cm="1">
        <f t="array" ref="C123:D123">_xlfn.TAKE(L.PolyPred($B$2:$B$7,$A$2:$A$7,A123,1,_xlfn.ANCHORARRAY($D$2),$B$13+$B$14*B123),,-2)</f>
        <v>32333.413237228</v>
      </c>
      <c r="D123" s="11">
        <v>47413.462601581763</v>
      </c>
    </row>
    <row r="124" spans="1:4" x14ac:dyDescent="0.45">
      <c r="A124" s="2">
        <v>9.7999999999999812</v>
      </c>
      <c r="B124" s="11">
        <v>40276.633471486886</v>
      </c>
      <c r="C124" s="11" cm="1">
        <f t="array" ref="C124:D124">_xlfn.TAKE(L.PolyPred($B$2:$B$7,$A$2:$A$7,A124,1,_xlfn.ANCHORARRAY($D$2),$B$13+$B$14*B124),,-2)</f>
        <v>32662.574898385097</v>
      </c>
      <c r="D124" s="11">
        <v>47890.692044588679</v>
      </c>
    </row>
    <row r="125" spans="1:4" x14ac:dyDescent="0.45">
      <c r="A125" s="2">
        <v>9.8999999999999808</v>
      </c>
      <c r="B125" s="11">
        <v>40679.829023568891</v>
      </c>
      <c r="C125" s="11" cm="1">
        <f t="array" ref="C125:D125">_xlfn.TAKE(L.PolyPred($B$2:$B$7,$A$2:$A$7,A125,1,_xlfn.ANCHORARRAY($D$2),$B$13+$B$14*B125),,-2)</f>
        <v>32991.733375424577</v>
      </c>
      <c r="D125" s="11">
        <v>48367.924671713205</v>
      </c>
    </row>
    <row r="126" spans="1:4" x14ac:dyDescent="0.45">
      <c r="A126" s="2">
        <v>9.9999999999999805</v>
      </c>
      <c r="B126" s="11">
        <v>41083.024575650896</v>
      </c>
      <c r="C126" s="11" cm="1">
        <f t="array" ref="C126:D126">_xlfn.TAKE(L.PolyPred($B$2:$B$7,$A$2:$A$7,A126,1,_xlfn.ANCHORARRAY($D$2),$B$13+$B$14*B126),,-2)</f>
        <v>33320.88875945902</v>
      </c>
      <c r="D126" s="11">
        <v>48845.160391842772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Unweighted</vt:lpstr>
      <vt:lpstr>Weighted</vt:lpstr>
      <vt:lpstr>X</vt:lpstr>
      <vt:lpstr>Y</vt:lpstr>
      <vt:lpstr>y_u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2019-11-08T07:26:26Z</dcterms:created>
  <dcterms:modified xsi:type="dcterms:W3CDTF">2026-11-01T01:27:37Z</dcterms:modified>
</cp:coreProperties>
</file>