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CEC7161C-34BC-4760-8F94-28DA37D1B8A7}" xr6:coauthVersionLast="47" xr6:coauthVersionMax="47" xr10:uidLastSave="{00000000-0000-0000-0000-000000000000}"/>
  <bookViews>
    <workbookView xWindow="-98" yWindow="368" windowWidth="38596" windowHeight="21329" xr2:uid="{8708C485-A19C-4898-88DC-DEEA946D9D81}"/>
  </bookViews>
  <sheets>
    <sheet name="Sheet1" sheetId="1" r:id="rId1"/>
  </sheets>
  <definedNames>
    <definedName name="a">Sheet1!$B$2</definedName>
    <definedName name="b">Sheet1!$B$3</definedName>
    <definedName name="CLS_SystemSeed" hidden="1">234484973</definedName>
    <definedName name="error_prop">_xlfn.LAMBDA(_xlpm.vars,_xlfn.LET(_xlpm.a, INDEX(_xlpm.vars, 1), _xlpm.b, INDEX(_xlpm.vars, 2), _xlpm.a * EXP(-_xlpm.b)))</definedName>
    <definedName name="L.Fkmin" comment="Fkmin(skew): skew is the desired skew for Fleishman RNG (in rerror)">_xlfn.LAMBDA(_xlpm.skew,
    -1.13168 + 1.58837*_xlpm.skew^2
)</definedName>
    <definedName name="L.FSolve" hidden="1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 hidden="1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 hidden="1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 hidden="1">_xlfn.LAMBDA(_xlpm.b,_xlpm.c,_xlpm.d,
    IF(
        ABS(_xlpm.d) &lt; 0.000000001,
        AND(ABS(_xlpm.c) &lt; 0.000000001, _xlpm.b &gt; 0),
        AND(_xlpm.d &gt; 0, (2*_xlpm.c)^2 - 12*_xlpm.b*_xlpm.d &lt; 0)
    )
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s_a">Sheet1!$C$2</definedName>
    <definedName name="s_b">Sheet1!$C$3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F9" i="1" l="1" a="1"/>
  <c r="B11" i="1"/>
  <c r="B10" i="1"/>
  <c r="B4" i="1" a="1"/>
  <c r="G9" i="1"/>
  <c r="B12" i="1" l="1"/>
  <c r="B13" i="1" s="1"/>
  <c r="C4" i="1"/>
  <c r="C10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<sst xmlns="http://schemas.openxmlformats.org/spreadsheetml/2006/main" count="25" uniqueCount="22">
  <si>
    <t>a</t>
  </si>
  <si>
    <t>b</t>
  </si>
  <si>
    <t>values</t>
  </si>
  <si>
    <t>std dev</t>
  </si>
  <si>
    <t>variables</t>
  </si>
  <si>
    <t>pt est</t>
  </si>
  <si>
    <t>bias</t>
  </si>
  <si>
    <t>std err</t>
  </si>
  <si>
    <t>a contrib</t>
  </si>
  <si>
    <t>b contrib</t>
  </si>
  <si>
    <t>&lt;-- OAT variance</t>
  </si>
  <si>
    <t>y</t>
  </si>
  <si>
    <t>var</t>
  </si>
  <si>
    <t>contrib</t>
  </si>
  <si>
    <t>partial term</t>
  </si>
  <si>
    <t>s^2_y</t>
  </si>
  <si>
    <t>s_y</t>
  </si>
  <si>
    <t>Linear error propagation</t>
  </si>
  <si>
    <t>MC method of error propagation</t>
  </si>
  <si>
    <t>^^ MC ^^</t>
  </si>
  <si>
    <t>&lt;-- positive skew pulls avg higher</t>
  </si>
  <si>
    <t>skew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</si>
</sst>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0" xfId="0" applyFont="1" applyFill="1" applyAlignment="1">
      <alignment horizontal="center"/>
    </xf>
    <xf numFmtId="166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16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119063</xdr:rowOff>
    </xdr:from>
    <xdr:to>
      <xdr:col>13</xdr:col>
      <xdr:colOff>411264</xdr:colOff>
      <xdr:row>4</xdr:row>
      <xdr:rowOff>33338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BDADB6-7DA2-8967-2DCF-C81F32F52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1" y="119063"/>
          <a:ext cx="6011963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1DC31AC-B3CB-46ED-AB7A-03010A460E56}">
  <we:reference id="wa200003696" version="1.3.0.0" store="en-US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E11ADE09-7A0F-419D-A752-B3B362BC109B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165C-052D-47BB-958B-690F77150324}">
  <dimension ref="A1:H13"/>
  <sheetViews>
    <sheetView tabSelected="1" workbookViewId="0">
      <selection activeCell="B6" sqref="B6"/>
    </sheetView>
  </sheetViews>
  <sheetFormatPr defaultRowHeight="14.25" x14ac:dyDescent="0.45"/>
  <sheetData>
    <row r="1" spans="1:8" x14ac:dyDescent="0.45">
      <c r="A1" s="3" t="s">
        <v>4</v>
      </c>
      <c r="B1" s="3" t="s">
        <v>2</v>
      </c>
      <c r="C1" s="3" t="s">
        <v>3</v>
      </c>
      <c r="D1" s="3" t="s">
        <v>21</v>
      </c>
    </row>
    <row r="2" spans="1:8" x14ac:dyDescent="0.45">
      <c r="A2" s="4" t="s">
        <v>0</v>
      </c>
      <c r="B2" s="1">
        <v>100</v>
      </c>
      <c r="C2" s="1">
        <v>5</v>
      </c>
      <c r="D2" s="1">
        <v>0</v>
      </c>
    </row>
    <row r="3" spans="1:8" x14ac:dyDescent="0.45">
      <c r="A3" s="8" t="s">
        <v>1</v>
      </c>
      <c r="B3" s="9">
        <v>1</v>
      </c>
      <c r="C3" s="9">
        <v>0.2</v>
      </c>
      <c r="D3" s="9">
        <v>-1</v>
      </c>
    </row>
    <row r="4" spans="1:8" x14ac:dyDescent="0.45">
      <c r="A4" s="10" t="s">
        <v>11</v>
      </c>
      <c r="B4" s="11" cm="1">
        <f t="array" ref="B4">error_prop(B2:B3)</f>
        <v>36.787944117144235</v>
      </c>
      <c r="C4" s="12">
        <f>F11</f>
        <v>8.6970230941471733</v>
      </c>
    </row>
    <row r="5" spans="1:8" x14ac:dyDescent="0.45">
      <c r="C5" s="1" t="s">
        <v>19</v>
      </c>
    </row>
    <row r="7" spans="1:8" ht="14.65" thickBot="1" x14ac:dyDescent="0.5"/>
    <row r="8" spans="1:8" ht="14.65" thickBot="1" x14ac:dyDescent="0.5">
      <c r="A8" s="13" t="s">
        <v>17</v>
      </c>
      <c r="B8" s="14"/>
      <c r="C8" s="15"/>
      <c r="E8" s="13" t="s">
        <v>18</v>
      </c>
      <c r="F8" s="14"/>
      <c r="G8" s="14"/>
      <c r="H8" s="15"/>
    </row>
    <row r="9" spans="1:8" ht="18" x14ac:dyDescent="0.55000000000000004">
      <c r="A9" t="s">
        <v>12</v>
      </c>
      <c r="B9" t="s">
        <v>14</v>
      </c>
      <c r="C9" s="1" t="s">
        <v>13</v>
      </c>
      <c r="E9" s="7" t="s">
        <v>5</v>
      </c>
      <c r="F9" s="5" cm="1">
        <f t="array" ref="F9:F13">L.MCM_error(B2:B3,C2:C3,error_prop,10000,,D2:D3)</f>
        <v>36.787944117144235</v>
      </c>
      <c r="G9" s="2" t="str">
        <f ca="1">_xlfn.FORMULATEXT(F9)</f>
        <v>=L.MCM_error(B2:B3,C2:C3,error_prop,10000,,D2:D3)</v>
      </c>
    </row>
    <row r="10" spans="1:8" x14ac:dyDescent="0.45">
      <c r="A10" t="s">
        <v>0</v>
      </c>
      <c r="B10" s="5">
        <f>EXP(-2*b)*s_a^2</f>
        <v>3.3833820809153177</v>
      </c>
      <c r="C10" s="6" cm="1">
        <f t="array" ref="C10:C11">B10:B11/B12</f>
        <v>5.8823529411764691E-2</v>
      </c>
      <c r="E10" s="7" t="s">
        <v>6</v>
      </c>
      <c r="F10" s="5">
        <v>0.81038706291976581</v>
      </c>
      <c r="G10" t="s">
        <v>20</v>
      </c>
    </row>
    <row r="11" spans="1:8" x14ac:dyDescent="0.45">
      <c r="A11" t="s">
        <v>1</v>
      </c>
      <c r="B11" s="5">
        <f>a^2*EXP(-2*b)*s_b^2</f>
        <v>54.134113294645097</v>
      </c>
      <c r="C11" s="6">
        <v>0.94117647058823528</v>
      </c>
      <c r="E11" s="7" t="s">
        <v>7</v>
      </c>
      <c r="F11" s="16">
        <v>8.6970230941471733</v>
      </c>
    </row>
    <row r="12" spans="1:8" x14ac:dyDescent="0.45">
      <c r="A12" t="s">
        <v>15</v>
      </c>
      <c r="B12" s="5">
        <f>SUM(B10:B11)</f>
        <v>57.517495375560415</v>
      </c>
      <c r="E12" s="7" t="s">
        <v>8</v>
      </c>
      <c r="F12" s="6">
        <v>4.409141165420296E-2</v>
      </c>
      <c r="G12" t="s">
        <v>10</v>
      </c>
    </row>
    <row r="13" spans="1:8" x14ac:dyDescent="0.45">
      <c r="A13" t="s">
        <v>16</v>
      </c>
      <c r="B13" s="16">
        <f>SQRT(B12)</f>
        <v>7.5840289672152768</v>
      </c>
      <c r="E13" s="7" t="s">
        <v>9</v>
      </c>
      <c r="F13" s="6">
        <v>0.95415011493825874</v>
      </c>
      <c r="G13" t="s">
        <v>10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iAH0AXQAsACIAcAByAG8AagBlAGMAdABOAGEAbQBlAHMAIgA6AFsAXQAsACIAbABvAGMAYQBsAGUAIgA6AHsAIgBsAGkAcwB0AFMAZQBwAGEAcgBhAHQAbwByACIAOgAiACwAIgAsACIAcgBvAHcAUwBlAHAAYQByAGEAdABvAHIAIgA6ACIAOwAiACwAIgBjAG8AbAB1AG0AbgBTAGUAcABhAHIAYQB0AG8AcgAiADoAIgAsACIALAAiAHQAaABvAHUAcwBhAG4AZABzAFMAZQBwAGEAcgBhAHQAbwByACIAOgAiACwAIgAsACIAdABoAG8AdQBzAGEAbgBkAHMAUABvAHMAaQB0AGkAbwBuAHMAIgA6AFsAMwBdACwAIgBkAGUAYwBpAG0AYQBsAFMAZQBwAGEAcgBhAHQAbwByACIAOgAiAC4AIgAsACIAZABhAHQAZQBPAHIAZABlAHIAIgA6ACIATQBEAFkAIgAsACIAYwB1AHIAcgBlAG4AYwB5AFMAeQBtAGIAbwBsACIAOgAiACQAIgAsACIAaQBzAEMAdQByAHIAZQBuAGMAeQBTAHkAbQBiAG8AbABMAGUAYQBkACIAOgB0AHIAdQBlACwAIgBpAHMAQwB1AHIAcgBlAG4AYwB5AFMAZQBwAEIAeQBTAHAAYQBjAGUAIgA6AGYAYQBsAHMAZQAsACIAcgBvAHcATABlAHQAdABlAHIAIgA6ACIAUgAiACwAIgBjAG8AbAB1AG0AbgBMAGUAdAB0AGUAcgAiADoAIgBDACIALAAiAHIAYwBMAGUAZgB0AEIAcgBhAGMAawBlAHQAIgA6ACIAWwAiACwAIgByAGMAUgBpAGcAaAB0AEIAcgBhAGMAawBlAHQAIgA6ACIAXQAiACwAIgBzAHQAYQB0AGUAbQBlAG4AdABTAGUAcABhAHIAYQB0AG8AcgAiADoAIgA7ACIALAAiAGwAbwBjAGEAbABlAE4AYQBtAGUAIgA6ACIAZQBuAC0AdQBzACIAfQB9AA==</AFEJSONBlob>
</file>

<file path=customXml/itemProps1.xml><?xml version="1.0" encoding="utf-8"?>
<ds:datastoreItem xmlns:ds="http://schemas.openxmlformats.org/officeDocument/2006/customXml" ds:itemID="{E11ADE09-7A0F-419D-A752-B3B362BC109B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a</vt:lpstr>
      <vt:lpstr>b</vt:lpstr>
      <vt:lpstr>s_a</vt:lpstr>
      <vt:lpstr>s_b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2026-09-10T18:15:13Z</dcterms:created>
  <dcterms:modified xsi:type="dcterms:W3CDTF">2026-10-31T15:22:59Z</dcterms:modified>
</cp:coreProperties>
</file>