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3E24B89A-20AF-452E-B585-A8B772DC0A3D}" xr6:coauthVersionLast="47" xr6:coauthVersionMax="47" xr10:uidLastSave="{00000000-0000-0000-0000-000000000000}"/>
  <bookViews>
    <workbookView xWindow="-98" yWindow="368" windowWidth="38596" windowHeight="21329" xr2:uid="{D020A585-B923-463A-8374-9F61042934CB}"/>
  </bookViews>
  <sheets>
    <sheet name="Sheet1" sheetId="1" r:id="rId1"/>
  </sheets>
  <definedNames>
    <definedName name="CLS_SystemSeed" hidden="1">1275023296</definedName>
    <definedName name="L.ANOVA1S" comment="ANOVA1S(n_i, xbar_i, s_i, [sb_stats]): row or column vectors of group statistics as inputs, [sb_stats=FALSE] adds s_b DOF &amp; 95% CI">_xlfn.LAMBDA(_xlpm.n_i,_xlpm.xbar_i,_xlpm.s_i,_xlop.sb_stats,
    _xlfn.LET(
        _xlpm.n_i, _xlfn.TOCOL(_xlpm.n_i),
        _xlpm.xbar_i, _xlfn.TOCOL(_xlpm.xbar_i),
        _xlpm.s_i, _xlfn.TOCOL(_xlpm.s_i),
        _xlpm.xbar_global, SUM(_xlpm.n_i*_xlpm.xbar_i)/SUM(_xlpm.n_i),
        _xlpm.sb_stats, IF(_xlfn.ISOMITTED(_xlpm.sb_stats), FALSE, _xlpm.sb_stats),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_xlpm.results,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_xlpm.sb_col, IFERROR(
            IF(
                _xlpm.MS_b &gt; _xlpm.MS_w,
                _xlfn.LET(
                    _xlpm.DF_sb, (_xlpm.MS_b - _xlpm.MS_w) ^ 2 / (_xlpm.MS_b ^ 2 / _xlpm.DF_b + _xlpm.MS_w ^ 2 / _xlpm.DF_w),
                    _xlpm.LL, SQRT(_xlpm.DF_sb * _xlpm.s_b ^ 2 / _xlfn.GAMMA.INV(0.975, _xlpm.DF_sb / 2, 2)),
                    _xlpm.UL, SQRT(_xlpm.DF_sb * _xlpm.s_b ^ 2 / _xlfn.GAMMA.INV(0.025, _xlpm.DF_sb / 2, 2)),
                    _xlfn.VSTACK("s_b", _xlpm.DF_sb, _xlpm.LL, _xlpm.UL, "")
                ),
                _xlfn.VSTACK("s_b", "n/a", 0, "n/a", "")
            ),
            _xlfn.VSTACK("s_b", "error", "", "", "")
        ),
        _xlpm.sb_labels, _xlfn.VSTACK("", "&lt;-- s_b DOF", "&lt;-- s_b 95% LL", "&lt;-- s_b 95% UL", ""),
        _xlpm.output, IF(_xlpm.sb_stats, _xlfn.HSTACK(_xlpm.results, _xlpm.sb_col, _xlpm.sb_labels), _xlpm.results),
        IFERROR(_xlpm.output, "calc error")
    )
)</definedName>
    <definedName name="n_i">Sheet1!$I$2:$I$4</definedName>
    <definedName name="s_i">Sheet1!$K$2:$K$4</definedName>
    <definedName name="xbar_i">Sheet1!$J$2:$J$4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7" i="1" l="1" a="1"/>
  <c r="K4" i="1"/>
  <c r="K3" i="1"/>
  <c r="K2" i="1"/>
  <c r="J4" i="1"/>
  <c r="J3" i="1"/>
  <c r="J2" i="1"/>
  <c r="I4" i="1"/>
  <c r="I3" i="1"/>
  <c r="I2" i="1"/>
  <c r="I6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<sst xmlns="http://schemas.openxmlformats.org/spreadsheetml/2006/main" count="9" uniqueCount="9">
  <si>
    <t>Group</t>
  </si>
  <si>
    <t>Phosphorus concentration, w/w%</t>
  </si>
  <si>
    <t>leaf 1</t>
  </si>
  <si>
    <t>leaf 2</t>
  </si>
  <si>
    <t>leaf 3</t>
  </si>
  <si>
    <t>n_i</t>
  </si>
  <si>
    <t>xbar_i</t>
  </si>
  <si>
    <t>s_i</t>
  </si>
  <si>
    <t>&lt;-- group stats; each column named using header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</si>
</sst>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/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right"/>
    </xf>
    <xf numFmtId="165" fontId="0" fillId="0" borderId="0" xfId="0" applyNumberFormat="1" applyAlignment="1">
      <alignment horizontal="center"/>
    </xf>
    <xf numFmtId="165" fontId="0" fillId="0" borderId="4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7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179073A-D760-4C6E-99C7-8B1ECF09B101}">
  <we:reference id="81ae7f57-2760-4043-a9cb-e0d36209e808" version="1.3.0.0" store="EXCatalog" storeType="EXCatalog"/>
  <we:alternateReferences>
    <we:reference id="WA200003696" version="1.3.0.0" store="en-US" storeType="OMEX"/>
  </we:alternateReferences>
  <we:properties>
    <we:property name="projectV0_1-56c6e055-265e-4713-816e-a646dbb708de" value="{&quot;kind&quot;:&quot;AFEJSONBlobNode&quot;,&quot;id&quot;:&quot;{A58F0A0A-A5AC-4262-A03D-B67ECA662C29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7B3F3-DF9F-42F7-BE15-CA758BF79DAB}">
  <dimension ref="A1:M11"/>
  <sheetViews>
    <sheetView tabSelected="1" workbookViewId="0"/>
  </sheetViews>
  <sheetFormatPr defaultRowHeight="14.25" x14ac:dyDescent="0.45"/>
  <cols>
    <col min="8" max="8" width="1.73046875" customWidth="1"/>
  </cols>
  <sheetData>
    <row r="1" spans="1:13" x14ac:dyDescent="0.45">
      <c r="A1" s="1" t="s">
        <v>0</v>
      </c>
      <c r="B1" s="2" t="s">
        <v>1</v>
      </c>
      <c r="C1" s="2"/>
      <c r="D1" s="2"/>
      <c r="E1" s="2"/>
      <c r="F1" s="2"/>
      <c r="G1" s="3"/>
      <c r="I1" s="10" t="s">
        <v>5</v>
      </c>
      <c r="J1" s="10" t="s">
        <v>6</v>
      </c>
      <c r="K1" s="10" t="s">
        <v>7</v>
      </c>
    </row>
    <row r="2" spans="1:13" x14ac:dyDescent="0.45">
      <c r="A2" t="s">
        <v>2</v>
      </c>
      <c r="B2" s="4">
        <v>0.27900000000000003</v>
      </c>
      <c r="C2" s="4">
        <v>0.13600000000000001</v>
      </c>
      <c r="D2" s="4">
        <v>0.29599999999999999</v>
      </c>
      <c r="E2" s="4">
        <v>0.58299999999999996</v>
      </c>
      <c r="F2" s="4"/>
      <c r="G2" s="5"/>
      <c r="I2" s="4">
        <f>COUNT(B2:G2)</f>
        <v>4</v>
      </c>
      <c r="J2" s="4">
        <f>AVERAGE(B2:G2)</f>
        <v>0.32350000000000001</v>
      </c>
      <c r="K2" s="4">
        <f>_xlfn.STDEV.S(B2:G2)</f>
        <v>0.18729032721063477</v>
      </c>
    </row>
    <row r="3" spans="1:13" x14ac:dyDescent="0.45">
      <c r="A3" t="s">
        <v>3</v>
      </c>
      <c r="B3" s="4">
        <v>0.82799999999999996</v>
      </c>
      <c r="C3" s="4">
        <v>1.0009999999999999</v>
      </c>
      <c r="D3" s="4">
        <v>0.96099999999999997</v>
      </c>
      <c r="E3" s="4">
        <v>0.65800000000000003</v>
      </c>
      <c r="F3" s="4">
        <v>0.73899999999999999</v>
      </c>
      <c r="G3" s="5">
        <v>0.61099999999999999</v>
      </c>
      <c r="I3" s="4">
        <f t="shared" ref="I3:I4" si="0">COUNT(B3:G3)</f>
        <v>6</v>
      </c>
      <c r="J3" s="4">
        <f t="shared" ref="J3:J4" si="1">AVERAGE(B3:G3)</f>
        <v>0.79966666666666653</v>
      </c>
      <c r="K3" s="4">
        <f t="shared" ref="K3:K4" si="2">_xlfn.STDEV.S(B3:G3)</f>
        <v>0.15919254588914272</v>
      </c>
      <c r="L3" t="s">
        <v>8</v>
      </c>
    </row>
    <row r="4" spans="1:13" x14ac:dyDescent="0.45">
      <c r="A4" s="6" t="s">
        <v>4</v>
      </c>
      <c r="B4" s="7">
        <v>1.4950000000000001</v>
      </c>
      <c r="C4" s="9">
        <v>1.23</v>
      </c>
      <c r="D4" s="7">
        <v>1.105</v>
      </c>
      <c r="E4" s="7"/>
      <c r="F4" s="7"/>
      <c r="G4" s="8"/>
      <c r="I4" s="4">
        <f t="shared" si="0"/>
        <v>3</v>
      </c>
      <c r="J4" s="4">
        <f t="shared" si="1"/>
        <v>1.2766666666666666</v>
      </c>
      <c r="K4" s="4">
        <f t="shared" si="2"/>
        <v>0.19914400149975287</v>
      </c>
    </row>
    <row r="6" spans="1:13" ht="18.399999999999999" thickBot="1" x14ac:dyDescent="0.6">
      <c r="I6" s="25" t="str">
        <f ca="1">_xlfn.FORMULATEXT(I7)</f>
        <v>=L.ANOVA1S(n_i,xbar_i,s_i)</v>
      </c>
    </row>
    <row r="7" spans="1:13" x14ac:dyDescent="0.45">
      <c r="I7" s="12" t="str" cm="1">
        <f t="array" ref="I7:M11">L.ANOVA1S(n_i,xbar_i,s_i)</f>
        <v/>
      </c>
      <c r="J7" s="15" t="str">
        <v>SS</v>
      </c>
      <c r="K7" s="15" t="str">
        <v>DF</v>
      </c>
      <c r="L7" s="15" t="str">
        <v>MS</v>
      </c>
      <c r="M7" s="16" t="str">
        <v>s</v>
      </c>
    </row>
    <row r="8" spans="1:13" x14ac:dyDescent="0.45">
      <c r="I8" s="13" t="str">
        <v>Within</v>
      </c>
      <c r="J8" s="20">
        <v>0.31126100000000112</v>
      </c>
      <c r="K8" s="4">
        <v>10</v>
      </c>
      <c r="L8" s="18">
        <v>3.1126100000000111E-2</v>
      </c>
      <c r="M8" s="23">
        <v>0.176425905127337</v>
      </c>
    </row>
    <row r="9" spans="1:13" x14ac:dyDescent="0.45">
      <c r="I9" s="13" t="str">
        <v>Between</v>
      </c>
      <c r="J9" s="20">
        <v>1.5722673076923077</v>
      </c>
      <c r="K9" s="4">
        <v>2</v>
      </c>
      <c r="L9" s="18">
        <v>0.78613365384615386</v>
      </c>
      <c r="M9" s="23">
        <v>0.4263344670300277</v>
      </c>
    </row>
    <row r="10" spans="1:13" x14ac:dyDescent="0.45">
      <c r="I10" s="17" t="str">
        <v>Total</v>
      </c>
      <c r="J10" s="9">
        <v>1.8835283076923088</v>
      </c>
      <c r="K10" s="7">
        <v>12</v>
      </c>
      <c r="L10" s="19">
        <v>0.15696069230769241</v>
      </c>
      <c r="M10" s="24">
        <v>0.46139698501158183</v>
      </c>
    </row>
    <row r="11" spans="1:13" ht="14.65" thickBot="1" x14ac:dyDescent="0.5">
      <c r="I11" s="14" t="str">
        <v>F test</v>
      </c>
      <c r="J11" s="22">
        <v>25.256413551525924</v>
      </c>
      <c r="K11" s="21">
        <v>6.155865307890644</v>
      </c>
      <c r="L11" s="21">
        <v>4.1028210151304032</v>
      </c>
      <c r="M11" s="11">
        <v>1.2324314823364044E-4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n_i</vt:lpstr>
      <vt:lpstr>s_i</vt:lpstr>
      <vt:lpstr>xbar_i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2026-08-16T11:34:20Z</dcterms:created>
  <dcterms:modified xsi:type="dcterms:W3CDTF">2026-10-31T15:50:16Z</dcterms:modified>
</cp:coreProperties>
</file>